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60" windowHeight="7470" tabRatio="573"/>
  </bookViews>
  <sheets>
    <sheet name="مهر" sheetId="10" r:id="rId1"/>
  </sheets>
  <definedNames>
    <definedName name="_xlnm.Print_Area" localSheetId="0">مهر!$A$1:$AM$16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0" l="1"/>
  <c r="AF8" i="10"/>
  <c r="AF9" i="10"/>
  <c r="AJ9" i="10" s="1"/>
  <c r="AF10" i="10"/>
  <c r="AF11" i="10"/>
  <c r="AF12" i="10"/>
  <c r="AF13" i="10"/>
  <c r="AJ13" i="10" s="1"/>
  <c r="AF14" i="10"/>
  <c r="AF15" i="10"/>
  <c r="AJ7" i="10"/>
  <c r="AJ8" i="10"/>
  <c r="AJ10" i="10"/>
  <c r="AJ11" i="10"/>
  <c r="AJ12" i="10"/>
  <c r="AJ14" i="10"/>
  <c r="AJ15" i="10"/>
  <c r="AG16" i="10"/>
  <c r="AH16" i="10"/>
  <c r="AI16" i="10"/>
  <c r="AC7" i="10"/>
  <c r="AD7" i="10"/>
  <c r="AE7" i="10"/>
  <c r="AC8" i="10"/>
  <c r="AD8" i="10"/>
  <c r="AE8" i="10"/>
  <c r="AC9" i="10"/>
  <c r="AE9" i="10" s="1"/>
  <c r="AD9" i="10"/>
  <c r="AC10" i="10"/>
  <c r="AE10" i="10" s="1"/>
  <c r="AD10" i="10"/>
  <c r="AC11" i="10"/>
  <c r="AD11" i="10"/>
  <c r="AE11" i="10"/>
  <c r="AC12" i="10"/>
  <c r="AE12" i="10" s="1"/>
  <c r="AD12" i="10"/>
  <c r="AC13" i="10"/>
  <c r="AE13" i="10" s="1"/>
  <c r="AD13" i="10"/>
  <c r="AC14" i="10"/>
  <c r="AD14" i="10"/>
  <c r="AE14" i="10"/>
  <c r="AC15" i="10"/>
  <c r="AD15" i="10"/>
  <c r="AE15" i="10"/>
  <c r="R7" i="10" l="1"/>
  <c r="S7" i="10"/>
  <c r="T7" i="10"/>
  <c r="U7" i="10"/>
  <c r="AB7" i="10" s="1"/>
  <c r="V7" i="10"/>
  <c r="W7" i="10"/>
  <c r="X7" i="10"/>
  <c r="Y7" i="10"/>
  <c r="Z7" i="10"/>
  <c r="AA7" i="10"/>
  <c r="R8" i="10"/>
  <c r="AB8" i="10" s="1"/>
  <c r="S8" i="10"/>
  <c r="T8" i="10"/>
  <c r="U8" i="10"/>
  <c r="V8" i="10"/>
  <c r="W8" i="10"/>
  <c r="X8" i="10"/>
  <c r="Y8" i="10"/>
  <c r="Z8" i="10"/>
  <c r="AA8" i="10"/>
  <c r="R9" i="10"/>
  <c r="AB9" i="10" s="1"/>
  <c r="S9" i="10"/>
  <c r="T9" i="10"/>
  <c r="U9" i="10"/>
  <c r="V9" i="10"/>
  <c r="W9" i="10"/>
  <c r="X9" i="10"/>
  <c r="Y9" i="10"/>
  <c r="Z9" i="10"/>
  <c r="AA9" i="10"/>
  <c r="R10" i="10"/>
  <c r="S10" i="10"/>
  <c r="T10" i="10"/>
  <c r="U10" i="10"/>
  <c r="V10" i="10"/>
  <c r="W10" i="10"/>
  <c r="X10" i="10"/>
  <c r="AB10" i="10" s="1"/>
  <c r="Y10" i="10"/>
  <c r="Z10" i="10"/>
  <c r="AA10" i="10"/>
  <c r="R11" i="10"/>
  <c r="S11" i="10"/>
  <c r="AB11" i="10" s="1"/>
  <c r="T11" i="10"/>
  <c r="U11" i="10"/>
  <c r="V11" i="10"/>
  <c r="W11" i="10"/>
  <c r="X11" i="10"/>
  <c r="Y11" i="10"/>
  <c r="Z11" i="10"/>
  <c r="AA11" i="10"/>
  <c r="R12" i="10"/>
  <c r="AB12" i="10" s="1"/>
  <c r="S12" i="10"/>
  <c r="T12" i="10"/>
  <c r="U12" i="10"/>
  <c r="V12" i="10"/>
  <c r="W12" i="10"/>
  <c r="X12" i="10"/>
  <c r="Y12" i="10"/>
  <c r="Z12" i="10"/>
  <c r="AA12" i="10"/>
  <c r="R13" i="10"/>
  <c r="S13" i="10"/>
  <c r="AB13" i="10" s="1"/>
  <c r="T13" i="10"/>
  <c r="U13" i="10"/>
  <c r="V13" i="10"/>
  <c r="W13" i="10"/>
  <c r="X13" i="10"/>
  <c r="Y13" i="10"/>
  <c r="Z13" i="10"/>
  <c r="AA13" i="10"/>
  <c r="R14" i="10"/>
  <c r="S14" i="10"/>
  <c r="T14" i="10"/>
  <c r="U14" i="10"/>
  <c r="V14" i="10"/>
  <c r="W14" i="10"/>
  <c r="X14" i="10"/>
  <c r="Y14" i="10"/>
  <c r="Z14" i="10"/>
  <c r="AA14" i="10"/>
  <c r="AB14" i="10"/>
  <c r="R15" i="10"/>
  <c r="S15" i="10"/>
  <c r="AB15" i="10" s="1"/>
  <c r="T15" i="10"/>
  <c r="U15" i="10"/>
  <c r="V15" i="10"/>
  <c r="W15" i="10"/>
  <c r="X15" i="10"/>
  <c r="Y15" i="10"/>
  <c r="Z15" i="10"/>
  <c r="AA15" i="10"/>
  <c r="AA6" i="10"/>
  <c r="Z6" i="10"/>
  <c r="Y6" i="10"/>
  <c r="X6" i="10"/>
  <c r="W6" i="10"/>
  <c r="V6" i="10"/>
  <c r="U6" i="10"/>
  <c r="T6" i="10"/>
  <c r="S6" i="10"/>
  <c r="R6" i="10"/>
  <c r="M16" i="10"/>
  <c r="N16" i="10"/>
  <c r="O16" i="10"/>
  <c r="P16" i="10"/>
  <c r="Q16" i="10"/>
  <c r="K8" i="10"/>
  <c r="K9" i="10"/>
  <c r="L9" i="10" s="1"/>
  <c r="K10" i="10"/>
  <c r="K11" i="10"/>
  <c r="L11" i="10" s="1"/>
  <c r="K12" i="10"/>
  <c r="K13" i="10"/>
  <c r="L13" i="10" s="1"/>
  <c r="K14" i="10"/>
  <c r="L14" i="10" s="1"/>
  <c r="K15" i="10"/>
  <c r="L15" i="10" s="1"/>
  <c r="L8" i="10"/>
  <c r="L10" i="10"/>
  <c r="L12" i="10"/>
  <c r="K7" i="10"/>
  <c r="L7" i="10" s="1"/>
  <c r="K6" i="10"/>
  <c r="L6" i="10" s="1"/>
  <c r="W16" i="10"/>
  <c r="F16" i="10"/>
  <c r="G16" i="10"/>
  <c r="H16" i="10"/>
  <c r="I16" i="10"/>
  <c r="J16" i="10"/>
  <c r="E16" i="10"/>
  <c r="X16" i="10" l="1"/>
  <c r="R16" i="10" l="1"/>
  <c r="T16" i="10"/>
  <c r="V16" i="10"/>
  <c r="S16" i="10"/>
  <c r="AK15" i="10"/>
  <c r="AK12" i="10"/>
  <c r="AK13" i="10"/>
  <c r="AK10" i="10"/>
  <c r="U16" i="10"/>
  <c r="K16" i="10"/>
  <c r="AK7" i="10"/>
  <c r="Z16" i="10" l="1"/>
  <c r="AB6" i="10"/>
  <c r="AK9" i="10"/>
  <c r="L16" i="10"/>
  <c r="AD6" i="10" l="1"/>
  <c r="AC6" i="10"/>
  <c r="AA16" i="10"/>
  <c r="AK11" i="10"/>
  <c r="AE6" i="10" l="1"/>
  <c r="AE16" i="10" s="1"/>
  <c r="AC16" i="10"/>
  <c r="AD16" i="10"/>
  <c r="AF6" i="10"/>
  <c r="AB16" i="10"/>
  <c r="AJ6" i="10" l="1"/>
  <c r="AF16" i="10"/>
  <c r="AK8" i="10"/>
  <c r="AJ16" i="10" l="1"/>
  <c r="AK6" i="10"/>
  <c r="AK16" i="10" s="1"/>
</calcChain>
</file>

<file path=xl/sharedStrings.xml><?xml version="1.0" encoding="utf-8"?>
<sst xmlns="http://schemas.openxmlformats.org/spreadsheetml/2006/main" count="75" uniqueCount="63">
  <si>
    <t>رديف</t>
  </si>
  <si>
    <t>نام</t>
  </si>
  <si>
    <t>نام خانوادگي</t>
  </si>
  <si>
    <t>حکم</t>
  </si>
  <si>
    <t>کارکرد</t>
  </si>
  <si>
    <t>حقوق و مزایا</t>
  </si>
  <si>
    <t>کسورات</t>
  </si>
  <si>
    <t>حقوق پایه</t>
  </si>
  <si>
    <t>بن و مسکن</t>
  </si>
  <si>
    <t>حق اولاد</t>
  </si>
  <si>
    <t>اضافه کار</t>
  </si>
  <si>
    <t>روز</t>
  </si>
  <si>
    <t>بیمه</t>
  </si>
  <si>
    <t>جمع</t>
  </si>
  <si>
    <t xml:space="preserve">جمع </t>
  </si>
  <si>
    <t>سرپرستی</t>
  </si>
  <si>
    <t>شماره حساب</t>
  </si>
  <si>
    <t>مالیات</t>
  </si>
  <si>
    <t xml:space="preserve">پایه سنوات </t>
  </si>
  <si>
    <t xml:space="preserve">مساعده </t>
  </si>
  <si>
    <t>نام 1</t>
  </si>
  <si>
    <t>نام 2</t>
  </si>
  <si>
    <t>نام 3</t>
  </si>
  <si>
    <t>نام 4</t>
  </si>
  <si>
    <t>نام 5</t>
  </si>
  <si>
    <t>نام 6</t>
  </si>
  <si>
    <t>نام 7</t>
  </si>
  <si>
    <t>نام 8</t>
  </si>
  <si>
    <t>نام 9</t>
  </si>
  <si>
    <t>نام 10</t>
  </si>
  <si>
    <t>نام خانوادگی 1</t>
  </si>
  <si>
    <t>نام خانوادگی 2</t>
  </si>
  <si>
    <t>نام خانوادگی 3</t>
  </si>
  <si>
    <t>نام خانوادگی 4</t>
  </si>
  <si>
    <t>نام خانوادگی 5</t>
  </si>
  <si>
    <t>نام خانوادگی 6</t>
  </si>
  <si>
    <t>نام خانوادگی 7</t>
  </si>
  <si>
    <t>نام خانوادگی 8</t>
  </si>
  <si>
    <t>نام خانوادگی 9</t>
  </si>
  <si>
    <t>نام خانوادگی 10</t>
  </si>
  <si>
    <t>12345</t>
  </si>
  <si>
    <t>12346</t>
  </si>
  <si>
    <t>12347</t>
  </si>
  <si>
    <t>12348</t>
  </si>
  <si>
    <t>12349</t>
  </si>
  <si>
    <t>12350</t>
  </si>
  <si>
    <t>12351</t>
  </si>
  <si>
    <t>12352</t>
  </si>
  <si>
    <t>12353</t>
  </si>
  <si>
    <t>12354</t>
  </si>
  <si>
    <t>مزد مبنا</t>
  </si>
  <si>
    <t>سایر مزایا</t>
  </si>
  <si>
    <t>ماموریت</t>
  </si>
  <si>
    <t>شب کاری</t>
  </si>
  <si>
    <t>جمعه کاری</t>
  </si>
  <si>
    <t>کافه حسابدار</t>
  </si>
  <si>
    <t xml:space="preserve">لیست حقوق و مزایا  </t>
  </si>
  <si>
    <t>حقوق مشمول بیمه</t>
  </si>
  <si>
    <t>حقوق شمول مالیات</t>
  </si>
  <si>
    <t>وام</t>
  </si>
  <si>
    <t>سایر کسورات</t>
  </si>
  <si>
    <t>خالص
قابل پرداخت</t>
  </si>
  <si>
    <t>مهر 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</si>
</sst>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11">
    <font>
      <sz val="14"/>
      <color theme="1"/>
      <name val="0 Compset"/>
      <family val="2"/>
      <charset val="178"/>
    </font>
    <font>
      <sz val="14"/>
      <color theme="1"/>
      <name val="0 Compset"/>
      <family val="2"/>
      <charset val="178"/>
    </font>
    <font>
      <sz val="12"/>
      <name val="B Compset"/>
      <charset val="178"/>
    </font>
    <font>
      <b/>
      <i/>
      <sz val="12"/>
      <name val="B Titr"/>
      <charset val="178"/>
    </font>
    <font>
      <sz val="12"/>
      <name val="B Zar"/>
      <charset val="178"/>
    </font>
    <font>
      <b/>
      <i/>
      <sz val="12"/>
      <name val="B Compset"/>
      <charset val="178"/>
    </font>
    <font>
      <b/>
      <i/>
      <sz val="12"/>
      <name val="B Zar"/>
      <charset val="178"/>
    </font>
    <font>
      <b/>
      <sz val="11"/>
      <color rgb="FF364F77"/>
      <name val="IRANSans"/>
    </font>
    <font>
      <b/>
      <i/>
      <sz val="14"/>
      <name val="B Titr"/>
      <charset val="178"/>
    </font>
    <font>
      <b/>
      <sz val="14"/>
      <name val="B Zar"/>
      <charset val="178"/>
    </font>
    <font>
      <sz val="14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7" fillId="0" borderId="0" xfId="0" applyFont="1" applyFill="1"/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13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19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0"/>
  <sheetViews>
    <sheetView rightToLeft="1" tabSelected="1" zoomScaleNormal="100" workbookViewId="0">
      <pane xSplit="3" ySplit="5" topLeftCell="T6" activePane="bottomRight" state="frozen"/>
      <selection pane="topRight" activeCell="D1" sqref="D1"/>
      <selection pane="bottomLeft" activeCell="A6" sqref="A6"/>
      <selection pane="bottomRight" activeCell="AC6" sqref="AC6"/>
    </sheetView>
  </sheetViews>
  <sheetFormatPr defaultColWidth="9.69921875" defaultRowHeight="27.75" customHeight="1"/>
  <cols>
    <col min="1" max="1" width="4.8984375" style="1" customWidth="1"/>
    <col min="2" max="2" width="8.3984375" style="1" customWidth="1"/>
    <col min="3" max="3" width="11" style="1" customWidth="1"/>
    <col min="4" max="4" width="8.09765625" style="1" bestFit="1" customWidth="1"/>
    <col min="5" max="5" width="8.796875" style="8" bestFit="1" customWidth="1"/>
    <col min="6" max="6" width="9.59765625" style="8" bestFit="1" customWidth="1"/>
    <col min="7" max="7" width="8.5" style="1" bestFit="1" customWidth="1"/>
    <col min="8" max="8" width="9.59765625" style="1" bestFit="1" customWidth="1"/>
    <col min="9" max="9" width="8.796875" style="1" bestFit="1" customWidth="1"/>
    <col min="10" max="10" width="8.8984375" style="1" bestFit="1" customWidth="1"/>
    <col min="11" max="12" width="8.59765625" style="1" bestFit="1" customWidth="1"/>
    <col min="13" max="13" width="3.5" style="1" bestFit="1" customWidth="1"/>
    <col min="14" max="14" width="6.296875" style="1" bestFit="1" customWidth="1"/>
    <col min="15" max="15" width="5.59765625" style="1" bestFit="1" customWidth="1"/>
    <col min="16" max="16" width="6.796875" style="1" bestFit="1" customWidth="1"/>
    <col min="17" max="17" width="7.5" style="1" bestFit="1" customWidth="1"/>
    <col min="18" max="18" width="8.5" style="9" bestFit="1" customWidth="1"/>
    <col min="19" max="19" width="8.69921875" style="9" bestFit="1" customWidth="1"/>
    <col min="20" max="20" width="7.796875" style="1" bestFit="1" customWidth="1"/>
    <col min="21" max="21" width="8.19921875" style="1" bestFit="1" customWidth="1"/>
    <col min="22" max="22" width="9" style="1" bestFit="1" customWidth="1"/>
    <col min="23" max="23" width="8.796875" style="1" bestFit="1" customWidth="1"/>
    <col min="24" max="24" width="7.796875" style="1" bestFit="1" customWidth="1"/>
    <col min="25" max="25" width="8.5" style="1" bestFit="1" customWidth="1"/>
    <col min="26" max="26" width="7.796875" style="1" bestFit="1" customWidth="1"/>
    <col min="27" max="28" width="9.19921875" style="1" bestFit="1" customWidth="1"/>
    <col min="29" max="29" width="12.796875" style="1" bestFit="1" customWidth="1"/>
    <col min="30" max="30" width="13.796875" style="1" bestFit="1" customWidth="1"/>
    <col min="31" max="32" width="7.796875" style="1" bestFit="1" customWidth="1"/>
    <col min="33" max="33" width="6.796875" style="1" bestFit="1" customWidth="1"/>
    <col min="34" max="34" width="4.19921875" style="1" bestFit="1" customWidth="1"/>
    <col min="35" max="35" width="10.296875" style="1" bestFit="1" customWidth="1"/>
    <col min="36" max="36" width="7.796875" style="1" bestFit="1" customWidth="1"/>
    <col min="37" max="37" width="10.69921875" style="1" bestFit="1" customWidth="1"/>
    <col min="38" max="38" width="10.59765625" style="1" bestFit="1" customWidth="1"/>
    <col min="39" max="39" width="11.5" style="1" bestFit="1" customWidth="1"/>
    <col min="40" max="16384" width="9.69921875" style="1"/>
  </cols>
  <sheetData>
    <row r="1" spans="1:42" s="3" customFormat="1" ht="28.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11"/>
      <c r="AM1" s="11"/>
      <c r="AN1" s="2"/>
      <c r="AO1" s="2"/>
      <c r="AP1" s="2"/>
    </row>
    <row r="2" spans="1:42" s="3" customFormat="1" ht="28.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1"/>
      <c r="AM2" s="11"/>
      <c r="AN2" s="2"/>
      <c r="AO2" s="2"/>
      <c r="AP2" s="2"/>
    </row>
    <row r="3" spans="1:42" ht="29.25" thickBot="1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11"/>
      <c r="AM3" s="11"/>
      <c r="AN3" s="2"/>
      <c r="AO3" s="2"/>
      <c r="AP3" s="2"/>
    </row>
    <row r="4" spans="1:42" s="14" customFormat="1" ht="22.9" customHeight="1">
      <c r="A4" s="39" t="s">
        <v>0</v>
      </c>
      <c r="B4" s="41" t="s">
        <v>1</v>
      </c>
      <c r="C4" s="41" t="s">
        <v>2</v>
      </c>
      <c r="D4" s="43" t="s">
        <v>16</v>
      </c>
      <c r="E4" s="39" t="s">
        <v>3</v>
      </c>
      <c r="F4" s="41"/>
      <c r="G4" s="41"/>
      <c r="H4" s="41"/>
      <c r="I4" s="41"/>
      <c r="J4" s="41"/>
      <c r="K4" s="41"/>
      <c r="L4" s="45"/>
      <c r="M4" s="39" t="s">
        <v>4</v>
      </c>
      <c r="N4" s="41"/>
      <c r="O4" s="41"/>
      <c r="P4" s="41"/>
      <c r="Q4" s="45"/>
      <c r="R4" s="39" t="s">
        <v>5</v>
      </c>
      <c r="S4" s="41"/>
      <c r="T4" s="41"/>
      <c r="U4" s="41"/>
      <c r="V4" s="41"/>
      <c r="W4" s="41"/>
      <c r="X4" s="41"/>
      <c r="Y4" s="41"/>
      <c r="Z4" s="41"/>
      <c r="AA4" s="41"/>
      <c r="AB4" s="45"/>
      <c r="AC4" s="39" t="s">
        <v>6</v>
      </c>
      <c r="AD4" s="46"/>
      <c r="AE4" s="46"/>
      <c r="AF4" s="46"/>
      <c r="AG4" s="46"/>
      <c r="AH4" s="46"/>
      <c r="AI4" s="41"/>
      <c r="AJ4" s="45"/>
      <c r="AK4" s="47" t="s">
        <v>61</v>
      </c>
    </row>
    <row r="5" spans="1:42" s="14" customFormat="1" ht="24.75">
      <c r="A5" s="40"/>
      <c r="B5" s="42"/>
      <c r="C5" s="42"/>
      <c r="D5" s="44"/>
      <c r="E5" s="17" t="s">
        <v>7</v>
      </c>
      <c r="F5" s="15" t="s">
        <v>8</v>
      </c>
      <c r="G5" s="15" t="s">
        <v>9</v>
      </c>
      <c r="H5" s="15" t="s">
        <v>18</v>
      </c>
      <c r="I5" s="15" t="s">
        <v>15</v>
      </c>
      <c r="J5" s="15" t="s">
        <v>51</v>
      </c>
      <c r="K5" s="15" t="s">
        <v>13</v>
      </c>
      <c r="L5" s="18" t="s">
        <v>50</v>
      </c>
      <c r="M5" s="21" t="s">
        <v>11</v>
      </c>
      <c r="N5" s="16" t="s">
        <v>10</v>
      </c>
      <c r="O5" s="16" t="s">
        <v>52</v>
      </c>
      <c r="P5" s="16" t="s">
        <v>53</v>
      </c>
      <c r="Q5" s="22" t="s">
        <v>54</v>
      </c>
      <c r="R5" s="17" t="s">
        <v>7</v>
      </c>
      <c r="S5" s="15" t="s">
        <v>8</v>
      </c>
      <c r="T5" s="15" t="s">
        <v>9</v>
      </c>
      <c r="U5" s="15" t="s">
        <v>18</v>
      </c>
      <c r="V5" s="15" t="s">
        <v>15</v>
      </c>
      <c r="W5" s="15" t="s">
        <v>51</v>
      </c>
      <c r="X5" s="15" t="s">
        <v>10</v>
      </c>
      <c r="Y5" s="15" t="s">
        <v>52</v>
      </c>
      <c r="Z5" s="15" t="s">
        <v>53</v>
      </c>
      <c r="AA5" s="15" t="s">
        <v>54</v>
      </c>
      <c r="AB5" s="18" t="s">
        <v>13</v>
      </c>
      <c r="AC5" s="17" t="s">
        <v>57</v>
      </c>
      <c r="AD5" s="19" t="s">
        <v>58</v>
      </c>
      <c r="AE5" s="19" t="s">
        <v>12</v>
      </c>
      <c r="AF5" s="19" t="s">
        <v>17</v>
      </c>
      <c r="AG5" s="15" t="s">
        <v>19</v>
      </c>
      <c r="AH5" s="15" t="s">
        <v>59</v>
      </c>
      <c r="AI5" s="15" t="s">
        <v>60</v>
      </c>
      <c r="AJ5" s="18" t="s">
        <v>13</v>
      </c>
      <c r="AK5" s="48"/>
    </row>
    <row r="6" spans="1:42" s="12" customFormat="1" ht="24.75" customHeight="1">
      <c r="A6" s="5">
        <v>1</v>
      </c>
      <c r="B6" s="27" t="s">
        <v>20</v>
      </c>
      <c r="C6" s="27" t="s">
        <v>30</v>
      </c>
      <c r="D6" s="28" t="s">
        <v>40</v>
      </c>
      <c r="E6" s="29">
        <v>19104210</v>
      </c>
      <c r="F6" s="27">
        <v>7000000</v>
      </c>
      <c r="G6" s="27">
        <v>3820842</v>
      </c>
      <c r="H6" s="27">
        <v>1000000</v>
      </c>
      <c r="I6" s="27">
        <v>5000000</v>
      </c>
      <c r="J6" s="27">
        <v>2000000</v>
      </c>
      <c r="K6" s="4">
        <f>SUM(E6:J6)</f>
        <v>37925052</v>
      </c>
      <c r="L6" s="13">
        <f>K6-F6-G6</f>
        <v>27104210</v>
      </c>
      <c r="M6" s="30">
        <v>30</v>
      </c>
      <c r="N6" s="31">
        <v>14</v>
      </c>
      <c r="O6" s="31">
        <v>12</v>
      </c>
      <c r="P6" s="31">
        <v>8</v>
      </c>
      <c r="Q6" s="32">
        <v>1</v>
      </c>
      <c r="R6" s="5">
        <f>E6*M6/30</f>
        <v>19104210</v>
      </c>
      <c r="S6" s="4">
        <f>F6*M6/30</f>
        <v>7000000</v>
      </c>
      <c r="T6" s="4">
        <f>G6*M6/30</f>
        <v>3820842</v>
      </c>
      <c r="U6" s="4">
        <f>H6*M6/30</f>
        <v>1000000</v>
      </c>
      <c r="V6" s="4">
        <f>I6*M6/30</f>
        <v>5000000</v>
      </c>
      <c r="W6" s="4">
        <f>J6*M6/30</f>
        <v>2000000</v>
      </c>
      <c r="X6" s="4">
        <f>L6/220*1.4*N6</f>
        <v>2414738.709090909</v>
      </c>
      <c r="Y6" s="4">
        <f>L6*O6/30</f>
        <v>10841684</v>
      </c>
      <c r="Z6" s="4">
        <f>L6/220*1.35*P6</f>
        <v>1330570.3090909091</v>
      </c>
      <c r="AA6" s="4">
        <f>L6/220*0.4*Q6</f>
        <v>49280.381818181821</v>
      </c>
      <c r="AB6" s="13">
        <f>SUM(R6:AA6)</f>
        <v>52561325.400000006</v>
      </c>
      <c r="AC6" s="5">
        <f>AB6-Y6-T6</f>
        <v>37898799.400000006</v>
      </c>
      <c r="AD6" s="20">
        <f>AB6-Y6</f>
        <v>41719641.400000006</v>
      </c>
      <c r="AE6" s="20">
        <f>AC6*0.07</f>
        <v>2652915.9580000006</v>
      </c>
      <c r="AF6" s="20">
        <f>IF(AD6&lt;27500000,0,+IF(AD6&lt;75000000,(AD6-30000000)*0.1,+IF(AD6&lt;105000000,(AD6-75000000)*0.15+4500000,+IF(AD6&lt;150000000,(AD6-105000000)*0.2+9000000,(AD6-150000000)*0.25+1800000))))</f>
        <v>1171964.1400000006</v>
      </c>
      <c r="AG6" s="34"/>
      <c r="AH6" s="34"/>
      <c r="AI6" s="27"/>
      <c r="AJ6" s="13">
        <f>SUM(AE6:AI6)</f>
        <v>3824880.0980000012</v>
      </c>
      <c r="AK6" s="25">
        <f>ROUND(AB6-AJ6,-4)+10000000</f>
        <v>58740000</v>
      </c>
    </row>
    <row r="7" spans="1:42" s="12" customFormat="1" ht="24.75" customHeight="1">
      <c r="A7" s="5">
        <v>2</v>
      </c>
      <c r="B7" s="27" t="s">
        <v>21</v>
      </c>
      <c r="C7" s="27" t="s">
        <v>31</v>
      </c>
      <c r="D7" s="28" t="s">
        <v>41</v>
      </c>
      <c r="E7" s="29">
        <v>30000000</v>
      </c>
      <c r="F7" s="27">
        <v>7000000</v>
      </c>
      <c r="G7" s="27">
        <v>1910421</v>
      </c>
      <c r="H7" s="27">
        <v>1000000</v>
      </c>
      <c r="I7" s="27">
        <v>0</v>
      </c>
      <c r="J7" s="27">
        <v>1000000</v>
      </c>
      <c r="K7" s="4">
        <f t="shared" ref="K7:K15" si="0">SUM(E7:J7)</f>
        <v>40910421</v>
      </c>
      <c r="L7" s="13">
        <f t="shared" ref="L7:L15" si="1">K7-F7-G7</f>
        <v>32000000</v>
      </c>
      <c r="M7" s="30">
        <v>15</v>
      </c>
      <c r="N7" s="31">
        <v>2</v>
      </c>
      <c r="O7" s="31">
        <v>3</v>
      </c>
      <c r="P7" s="31">
        <v>0</v>
      </c>
      <c r="Q7" s="33">
        <v>0</v>
      </c>
      <c r="R7" s="5">
        <f t="shared" ref="R7:R15" si="2">E7*M7/30</f>
        <v>15000000</v>
      </c>
      <c r="S7" s="4">
        <f t="shared" ref="S7:S15" si="3">F7*M7/30</f>
        <v>3500000</v>
      </c>
      <c r="T7" s="4">
        <f t="shared" ref="T7:T15" si="4">G7*M7/30</f>
        <v>955210.5</v>
      </c>
      <c r="U7" s="4">
        <f t="shared" ref="U7:U15" si="5">H7*M7/30</f>
        <v>500000</v>
      </c>
      <c r="V7" s="4">
        <f t="shared" ref="V7:V15" si="6">I7*M7/30</f>
        <v>0</v>
      </c>
      <c r="W7" s="4">
        <f t="shared" ref="W7:W15" si="7">J7*M7/30</f>
        <v>500000</v>
      </c>
      <c r="X7" s="4">
        <f t="shared" ref="X7:X15" si="8">L7/220*1.4*N7</f>
        <v>407272.72727272724</v>
      </c>
      <c r="Y7" s="4">
        <f t="shared" ref="Y7:Y15" si="9">L7*O7/30</f>
        <v>3200000</v>
      </c>
      <c r="Z7" s="4">
        <f t="shared" ref="Z7:Z15" si="10">L7/220*1.35*P7</f>
        <v>0</v>
      </c>
      <c r="AA7" s="4">
        <f t="shared" ref="AA7:AA15" si="11">L7/220*0.4*Q7</f>
        <v>0</v>
      </c>
      <c r="AB7" s="13">
        <f t="shared" ref="AB7:AB15" si="12">SUM(R7:AA7)</f>
        <v>24062483.227272727</v>
      </c>
      <c r="AC7" s="5">
        <f t="shared" ref="AC7:AC15" si="13">AB7-Y7-T7</f>
        <v>19907272.727272727</v>
      </c>
      <c r="AD7" s="20">
        <f t="shared" ref="AD7:AD15" si="14">AB7-Y7</f>
        <v>20862483.227272727</v>
      </c>
      <c r="AE7" s="20">
        <f t="shared" ref="AE7:AE15" si="15">AC7*0.07</f>
        <v>1393509.0909090911</v>
      </c>
      <c r="AF7" s="20">
        <f t="shared" ref="AF7:AF15" si="16">IF(AD7&lt;27500000,0,+IF(AD7&lt;75000000,(AD7-30000000)*0.1,+IF(AD7&lt;105000000,(AD7-75000000)*0.15+4500000,+IF(AD7&lt;150000000,(AD7-105000000)*0.2+9000000,(AD7-150000000)*0.25+1800000))))</f>
        <v>0</v>
      </c>
      <c r="AG7" s="34"/>
      <c r="AH7" s="34"/>
      <c r="AI7" s="27"/>
      <c r="AJ7" s="13">
        <f t="shared" ref="AJ7:AJ15" si="17">SUM(AE7:AI7)</f>
        <v>1393509.0909090911</v>
      </c>
      <c r="AK7" s="25">
        <f t="shared" ref="AK7:AK15" si="18">ROUND(AB7-AJ7,-4)</f>
        <v>22670000</v>
      </c>
    </row>
    <row r="8" spans="1:42" s="12" customFormat="1" ht="24.75" customHeight="1">
      <c r="A8" s="5">
        <v>3</v>
      </c>
      <c r="B8" s="27" t="s">
        <v>22</v>
      </c>
      <c r="C8" s="27" t="s">
        <v>32</v>
      </c>
      <c r="D8" s="28" t="s">
        <v>42</v>
      </c>
      <c r="E8" s="29"/>
      <c r="F8" s="27"/>
      <c r="G8" s="27"/>
      <c r="H8" s="27"/>
      <c r="I8" s="27"/>
      <c r="J8" s="27"/>
      <c r="K8" s="4">
        <f t="shared" si="0"/>
        <v>0</v>
      </c>
      <c r="L8" s="13">
        <f t="shared" si="1"/>
        <v>0</v>
      </c>
      <c r="M8" s="30"/>
      <c r="N8" s="31"/>
      <c r="O8" s="31"/>
      <c r="P8" s="31"/>
      <c r="Q8" s="32"/>
      <c r="R8" s="5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  <c r="Z8" s="4">
        <f t="shared" si="10"/>
        <v>0</v>
      </c>
      <c r="AA8" s="4">
        <f t="shared" si="11"/>
        <v>0</v>
      </c>
      <c r="AB8" s="13">
        <f t="shared" si="12"/>
        <v>0</v>
      </c>
      <c r="AC8" s="5">
        <f t="shared" si="13"/>
        <v>0</v>
      </c>
      <c r="AD8" s="20">
        <f t="shared" si="14"/>
        <v>0</v>
      </c>
      <c r="AE8" s="20">
        <f t="shared" si="15"/>
        <v>0</v>
      </c>
      <c r="AF8" s="20">
        <f t="shared" si="16"/>
        <v>0</v>
      </c>
      <c r="AG8" s="34"/>
      <c r="AH8" s="34"/>
      <c r="AI8" s="27"/>
      <c r="AJ8" s="13">
        <f t="shared" si="17"/>
        <v>0</v>
      </c>
      <c r="AK8" s="25">
        <f t="shared" si="18"/>
        <v>0</v>
      </c>
    </row>
    <row r="9" spans="1:42" s="12" customFormat="1" ht="24.75" customHeight="1">
      <c r="A9" s="5">
        <v>4</v>
      </c>
      <c r="B9" s="27" t="s">
        <v>23</v>
      </c>
      <c r="C9" s="27" t="s">
        <v>33</v>
      </c>
      <c r="D9" s="28" t="s">
        <v>43</v>
      </c>
      <c r="E9" s="29"/>
      <c r="F9" s="27"/>
      <c r="G9" s="27"/>
      <c r="H9" s="27"/>
      <c r="I9" s="27"/>
      <c r="J9" s="27"/>
      <c r="K9" s="4">
        <f t="shared" si="0"/>
        <v>0</v>
      </c>
      <c r="L9" s="13">
        <f t="shared" si="1"/>
        <v>0</v>
      </c>
      <c r="M9" s="30"/>
      <c r="N9" s="31"/>
      <c r="O9" s="31"/>
      <c r="P9" s="31"/>
      <c r="Q9" s="32"/>
      <c r="R9" s="5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  <c r="Z9" s="4">
        <f t="shared" si="10"/>
        <v>0</v>
      </c>
      <c r="AA9" s="4">
        <f t="shared" si="11"/>
        <v>0</v>
      </c>
      <c r="AB9" s="13">
        <f t="shared" si="12"/>
        <v>0</v>
      </c>
      <c r="AC9" s="5">
        <f t="shared" si="13"/>
        <v>0</v>
      </c>
      <c r="AD9" s="20">
        <f t="shared" si="14"/>
        <v>0</v>
      </c>
      <c r="AE9" s="20">
        <f t="shared" si="15"/>
        <v>0</v>
      </c>
      <c r="AF9" s="20">
        <f t="shared" si="16"/>
        <v>0</v>
      </c>
      <c r="AG9" s="34"/>
      <c r="AH9" s="34"/>
      <c r="AI9" s="27"/>
      <c r="AJ9" s="13">
        <f t="shared" si="17"/>
        <v>0</v>
      </c>
      <c r="AK9" s="25">
        <f t="shared" si="18"/>
        <v>0</v>
      </c>
    </row>
    <row r="10" spans="1:42" s="12" customFormat="1" ht="24.75" customHeight="1">
      <c r="A10" s="5">
        <v>5</v>
      </c>
      <c r="B10" s="27" t="s">
        <v>24</v>
      </c>
      <c r="C10" s="27" t="s">
        <v>34</v>
      </c>
      <c r="D10" s="28" t="s">
        <v>44</v>
      </c>
      <c r="E10" s="29"/>
      <c r="F10" s="27"/>
      <c r="G10" s="27"/>
      <c r="H10" s="27"/>
      <c r="I10" s="27"/>
      <c r="J10" s="27"/>
      <c r="K10" s="4">
        <f t="shared" si="0"/>
        <v>0</v>
      </c>
      <c r="L10" s="13">
        <f t="shared" si="1"/>
        <v>0</v>
      </c>
      <c r="M10" s="30"/>
      <c r="N10" s="31"/>
      <c r="O10" s="31"/>
      <c r="P10" s="31"/>
      <c r="Q10" s="32"/>
      <c r="R10" s="5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  <c r="Z10" s="4">
        <f t="shared" si="10"/>
        <v>0</v>
      </c>
      <c r="AA10" s="4">
        <f t="shared" si="11"/>
        <v>0</v>
      </c>
      <c r="AB10" s="13">
        <f t="shared" si="12"/>
        <v>0</v>
      </c>
      <c r="AC10" s="5">
        <f t="shared" si="13"/>
        <v>0</v>
      </c>
      <c r="AD10" s="20">
        <f t="shared" si="14"/>
        <v>0</v>
      </c>
      <c r="AE10" s="20">
        <f t="shared" si="15"/>
        <v>0</v>
      </c>
      <c r="AF10" s="20">
        <f t="shared" si="16"/>
        <v>0</v>
      </c>
      <c r="AG10" s="34"/>
      <c r="AH10" s="34"/>
      <c r="AI10" s="27"/>
      <c r="AJ10" s="13">
        <f t="shared" si="17"/>
        <v>0</v>
      </c>
      <c r="AK10" s="25">
        <f t="shared" si="18"/>
        <v>0</v>
      </c>
    </row>
    <row r="11" spans="1:42" s="12" customFormat="1" ht="24.75" customHeight="1">
      <c r="A11" s="5">
        <v>6</v>
      </c>
      <c r="B11" s="27" t="s">
        <v>25</v>
      </c>
      <c r="C11" s="27" t="s">
        <v>35</v>
      </c>
      <c r="D11" s="28" t="s">
        <v>45</v>
      </c>
      <c r="E11" s="29"/>
      <c r="F11" s="27"/>
      <c r="G11" s="27"/>
      <c r="H11" s="27"/>
      <c r="I11" s="27"/>
      <c r="J11" s="27"/>
      <c r="K11" s="4">
        <f t="shared" si="0"/>
        <v>0</v>
      </c>
      <c r="L11" s="13">
        <f t="shared" si="1"/>
        <v>0</v>
      </c>
      <c r="M11" s="30"/>
      <c r="N11" s="31"/>
      <c r="O11" s="31"/>
      <c r="P11" s="31"/>
      <c r="Q11" s="32"/>
      <c r="R11" s="5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  <c r="Z11" s="4">
        <f t="shared" si="10"/>
        <v>0</v>
      </c>
      <c r="AA11" s="4">
        <f t="shared" si="11"/>
        <v>0</v>
      </c>
      <c r="AB11" s="13">
        <f t="shared" si="12"/>
        <v>0</v>
      </c>
      <c r="AC11" s="5">
        <f t="shared" si="13"/>
        <v>0</v>
      </c>
      <c r="AD11" s="20">
        <f t="shared" si="14"/>
        <v>0</v>
      </c>
      <c r="AE11" s="20">
        <f t="shared" si="15"/>
        <v>0</v>
      </c>
      <c r="AF11" s="20">
        <f t="shared" si="16"/>
        <v>0</v>
      </c>
      <c r="AG11" s="34"/>
      <c r="AH11" s="34"/>
      <c r="AI11" s="27"/>
      <c r="AJ11" s="13">
        <f t="shared" si="17"/>
        <v>0</v>
      </c>
      <c r="AK11" s="25">
        <f t="shared" si="18"/>
        <v>0</v>
      </c>
    </row>
    <row r="12" spans="1:42" s="12" customFormat="1" ht="24.75" customHeight="1">
      <c r="A12" s="5">
        <v>7</v>
      </c>
      <c r="B12" s="27" t="s">
        <v>26</v>
      </c>
      <c r="C12" s="27" t="s">
        <v>36</v>
      </c>
      <c r="D12" s="28" t="s">
        <v>46</v>
      </c>
      <c r="E12" s="29"/>
      <c r="F12" s="27"/>
      <c r="G12" s="27"/>
      <c r="H12" s="27"/>
      <c r="I12" s="27"/>
      <c r="J12" s="27"/>
      <c r="K12" s="4">
        <f t="shared" si="0"/>
        <v>0</v>
      </c>
      <c r="L12" s="13">
        <f t="shared" si="1"/>
        <v>0</v>
      </c>
      <c r="M12" s="30"/>
      <c r="N12" s="31"/>
      <c r="O12" s="31"/>
      <c r="P12" s="31"/>
      <c r="Q12" s="32"/>
      <c r="R12" s="5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  <c r="Z12" s="4">
        <f t="shared" si="10"/>
        <v>0</v>
      </c>
      <c r="AA12" s="4">
        <f t="shared" si="11"/>
        <v>0</v>
      </c>
      <c r="AB12" s="13">
        <f t="shared" si="12"/>
        <v>0</v>
      </c>
      <c r="AC12" s="5">
        <f t="shared" si="13"/>
        <v>0</v>
      </c>
      <c r="AD12" s="20">
        <f t="shared" si="14"/>
        <v>0</v>
      </c>
      <c r="AE12" s="20">
        <f t="shared" si="15"/>
        <v>0</v>
      </c>
      <c r="AF12" s="20">
        <f t="shared" si="16"/>
        <v>0</v>
      </c>
      <c r="AG12" s="34"/>
      <c r="AH12" s="34"/>
      <c r="AI12" s="27"/>
      <c r="AJ12" s="13">
        <f t="shared" si="17"/>
        <v>0</v>
      </c>
      <c r="AK12" s="25">
        <f t="shared" si="18"/>
        <v>0</v>
      </c>
    </row>
    <row r="13" spans="1:42" s="12" customFormat="1" ht="24.75" customHeight="1">
      <c r="A13" s="5">
        <v>8</v>
      </c>
      <c r="B13" s="27" t="s">
        <v>27</v>
      </c>
      <c r="C13" s="27" t="s">
        <v>37</v>
      </c>
      <c r="D13" s="28" t="s">
        <v>47</v>
      </c>
      <c r="E13" s="29"/>
      <c r="F13" s="27"/>
      <c r="G13" s="27"/>
      <c r="H13" s="27"/>
      <c r="I13" s="27"/>
      <c r="J13" s="27"/>
      <c r="K13" s="4">
        <f t="shared" si="0"/>
        <v>0</v>
      </c>
      <c r="L13" s="13">
        <f t="shared" si="1"/>
        <v>0</v>
      </c>
      <c r="M13" s="30"/>
      <c r="N13" s="31"/>
      <c r="O13" s="31"/>
      <c r="P13" s="31"/>
      <c r="Q13" s="32"/>
      <c r="R13" s="5">
        <f t="shared" si="2"/>
        <v>0</v>
      </c>
      <c r="S13" s="4">
        <f t="shared" si="3"/>
        <v>0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Y13" s="4">
        <f t="shared" si="9"/>
        <v>0</v>
      </c>
      <c r="Z13" s="4">
        <f t="shared" si="10"/>
        <v>0</v>
      </c>
      <c r="AA13" s="4">
        <f t="shared" si="11"/>
        <v>0</v>
      </c>
      <c r="AB13" s="13">
        <f t="shared" si="12"/>
        <v>0</v>
      </c>
      <c r="AC13" s="5">
        <f t="shared" si="13"/>
        <v>0</v>
      </c>
      <c r="AD13" s="20">
        <f t="shared" si="14"/>
        <v>0</v>
      </c>
      <c r="AE13" s="20">
        <f t="shared" si="15"/>
        <v>0</v>
      </c>
      <c r="AF13" s="20">
        <f t="shared" si="16"/>
        <v>0</v>
      </c>
      <c r="AG13" s="34"/>
      <c r="AH13" s="34"/>
      <c r="AI13" s="27"/>
      <c r="AJ13" s="13">
        <f t="shared" si="17"/>
        <v>0</v>
      </c>
      <c r="AK13" s="25">
        <f t="shared" si="18"/>
        <v>0</v>
      </c>
    </row>
    <row r="14" spans="1:42" s="12" customFormat="1" ht="24.75" customHeight="1">
      <c r="A14" s="5">
        <v>9</v>
      </c>
      <c r="B14" s="27" t="s">
        <v>28</v>
      </c>
      <c r="C14" s="27" t="s">
        <v>38</v>
      </c>
      <c r="D14" s="28" t="s">
        <v>48</v>
      </c>
      <c r="E14" s="29"/>
      <c r="F14" s="27"/>
      <c r="G14" s="27"/>
      <c r="H14" s="27"/>
      <c r="I14" s="27"/>
      <c r="J14" s="27"/>
      <c r="K14" s="4">
        <f t="shared" si="0"/>
        <v>0</v>
      </c>
      <c r="L14" s="13">
        <f t="shared" si="1"/>
        <v>0</v>
      </c>
      <c r="M14" s="30"/>
      <c r="N14" s="31"/>
      <c r="O14" s="31"/>
      <c r="P14" s="31"/>
      <c r="Q14" s="32"/>
      <c r="R14" s="5">
        <f t="shared" si="2"/>
        <v>0</v>
      </c>
      <c r="S14" s="4">
        <f t="shared" si="3"/>
        <v>0</v>
      </c>
      <c r="T14" s="4">
        <f t="shared" si="4"/>
        <v>0</v>
      </c>
      <c r="U14" s="4">
        <f t="shared" si="5"/>
        <v>0</v>
      </c>
      <c r="V14" s="4">
        <f t="shared" si="6"/>
        <v>0</v>
      </c>
      <c r="W14" s="4">
        <f t="shared" si="7"/>
        <v>0</v>
      </c>
      <c r="X14" s="4">
        <f t="shared" si="8"/>
        <v>0</v>
      </c>
      <c r="Y14" s="4">
        <f t="shared" si="9"/>
        <v>0</v>
      </c>
      <c r="Z14" s="4">
        <f t="shared" si="10"/>
        <v>0</v>
      </c>
      <c r="AA14" s="4">
        <f t="shared" si="11"/>
        <v>0</v>
      </c>
      <c r="AB14" s="13">
        <f t="shared" si="12"/>
        <v>0</v>
      </c>
      <c r="AC14" s="5">
        <f t="shared" si="13"/>
        <v>0</v>
      </c>
      <c r="AD14" s="20">
        <f t="shared" si="14"/>
        <v>0</v>
      </c>
      <c r="AE14" s="20">
        <f t="shared" si="15"/>
        <v>0</v>
      </c>
      <c r="AF14" s="20">
        <f t="shared" si="16"/>
        <v>0</v>
      </c>
      <c r="AG14" s="34"/>
      <c r="AH14" s="34"/>
      <c r="AI14" s="27"/>
      <c r="AJ14" s="13">
        <f t="shared" si="17"/>
        <v>0</v>
      </c>
      <c r="AK14" s="25"/>
    </row>
    <row r="15" spans="1:42" s="12" customFormat="1" ht="24.75" customHeight="1">
      <c r="A15" s="5">
        <v>10</v>
      </c>
      <c r="B15" s="27" t="s">
        <v>29</v>
      </c>
      <c r="C15" s="27" t="s">
        <v>39</v>
      </c>
      <c r="D15" s="28" t="s">
        <v>49</v>
      </c>
      <c r="E15" s="29"/>
      <c r="F15" s="27"/>
      <c r="G15" s="27"/>
      <c r="H15" s="27"/>
      <c r="I15" s="27"/>
      <c r="J15" s="27"/>
      <c r="K15" s="4">
        <f t="shared" si="0"/>
        <v>0</v>
      </c>
      <c r="L15" s="13">
        <f t="shared" si="1"/>
        <v>0</v>
      </c>
      <c r="M15" s="30"/>
      <c r="N15" s="31"/>
      <c r="O15" s="31"/>
      <c r="P15" s="31"/>
      <c r="Q15" s="32"/>
      <c r="R15" s="5">
        <f t="shared" si="2"/>
        <v>0</v>
      </c>
      <c r="S15" s="4">
        <f t="shared" si="3"/>
        <v>0</v>
      </c>
      <c r="T15" s="4">
        <f t="shared" si="4"/>
        <v>0</v>
      </c>
      <c r="U15" s="4">
        <f t="shared" si="5"/>
        <v>0</v>
      </c>
      <c r="V15" s="4">
        <f t="shared" si="6"/>
        <v>0</v>
      </c>
      <c r="W15" s="4">
        <f t="shared" si="7"/>
        <v>0</v>
      </c>
      <c r="X15" s="4">
        <f t="shared" si="8"/>
        <v>0</v>
      </c>
      <c r="Y15" s="4">
        <f t="shared" si="9"/>
        <v>0</v>
      </c>
      <c r="Z15" s="4">
        <f t="shared" si="10"/>
        <v>0</v>
      </c>
      <c r="AA15" s="4">
        <f t="shared" si="11"/>
        <v>0</v>
      </c>
      <c r="AB15" s="13">
        <f t="shared" si="12"/>
        <v>0</v>
      </c>
      <c r="AC15" s="5">
        <f t="shared" si="13"/>
        <v>0</v>
      </c>
      <c r="AD15" s="20">
        <f t="shared" si="14"/>
        <v>0</v>
      </c>
      <c r="AE15" s="20">
        <f t="shared" si="15"/>
        <v>0</v>
      </c>
      <c r="AF15" s="20">
        <f t="shared" si="16"/>
        <v>0</v>
      </c>
      <c r="AG15" s="34"/>
      <c r="AH15" s="34"/>
      <c r="AI15" s="27"/>
      <c r="AJ15" s="13">
        <f t="shared" si="17"/>
        <v>0</v>
      </c>
      <c r="AK15" s="25">
        <f t="shared" si="18"/>
        <v>0</v>
      </c>
    </row>
    <row r="16" spans="1:42" s="12" customFormat="1" ht="30.75" customHeight="1" thickBot="1">
      <c r="A16" s="35" t="s">
        <v>14</v>
      </c>
      <c r="B16" s="36"/>
      <c r="C16" s="36"/>
      <c r="D16" s="36"/>
      <c r="E16" s="6">
        <f>SUM(E6:E15)</f>
        <v>49104210</v>
      </c>
      <c r="F16" s="7">
        <f t="shared" ref="F16:S16" si="19">SUM(F6:F15)</f>
        <v>14000000</v>
      </c>
      <c r="G16" s="7">
        <f t="shared" si="19"/>
        <v>5731263</v>
      </c>
      <c r="H16" s="7">
        <f t="shared" si="19"/>
        <v>2000000</v>
      </c>
      <c r="I16" s="7">
        <f t="shared" si="19"/>
        <v>5000000</v>
      </c>
      <c r="J16" s="7">
        <f t="shared" si="19"/>
        <v>3000000</v>
      </c>
      <c r="K16" s="7">
        <f t="shared" si="19"/>
        <v>78835473</v>
      </c>
      <c r="L16" s="23">
        <f t="shared" si="19"/>
        <v>59104210</v>
      </c>
      <c r="M16" s="6">
        <f t="shared" ref="M16" si="20">SUM(M6:M15)</f>
        <v>45</v>
      </c>
      <c r="N16" s="7">
        <f t="shared" ref="N16" si="21">SUM(N6:N15)</f>
        <v>16</v>
      </c>
      <c r="O16" s="7">
        <f t="shared" ref="O16" si="22">SUM(O6:O15)</f>
        <v>15</v>
      </c>
      <c r="P16" s="7">
        <f t="shared" ref="P16" si="23">SUM(P6:P15)</f>
        <v>8</v>
      </c>
      <c r="Q16" s="23">
        <f t="shared" ref="Q16" si="24">SUM(Q6:Q15)</f>
        <v>1</v>
      </c>
      <c r="R16" s="6">
        <f t="shared" si="19"/>
        <v>34104210</v>
      </c>
      <c r="S16" s="7">
        <f t="shared" si="19"/>
        <v>10500000</v>
      </c>
      <c r="T16" s="7">
        <f t="shared" ref="T16" si="25">SUM(T6:T15)</f>
        <v>4776052.5</v>
      </c>
      <c r="U16" s="7">
        <f t="shared" ref="U16" si="26">SUM(U6:U15)</f>
        <v>1500000</v>
      </c>
      <c r="V16" s="7">
        <f t="shared" ref="V16" si="27">SUM(V6:V15)</f>
        <v>5000000</v>
      </c>
      <c r="W16" s="7">
        <f t="shared" ref="W16" si="28">SUM(W6:W15)</f>
        <v>2500000</v>
      </c>
      <c r="X16" s="7">
        <f t="shared" ref="X16" si="29">SUM(X6:X15)</f>
        <v>2822011.4363636361</v>
      </c>
      <c r="Y16" s="7"/>
      <c r="Z16" s="7">
        <f t="shared" ref="Z16" si="30">SUM(Z6:Z15)</f>
        <v>1330570.3090909091</v>
      </c>
      <c r="AA16" s="7">
        <f t="shared" ref="AA16" si="31">SUM(AA6:AA15)</f>
        <v>49280.381818181821</v>
      </c>
      <c r="AB16" s="23">
        <f t="shared" ref="AB16" si="32">SUM(AB6:AB15)</f>
        <v>76623808.627272725</v>
      </c>
      <c r="AC16" s="6">
        <f t="shared" ref="AC16" si="33">SUM(AC6:AC15)</f>
        <v>57806072.127272733</v>
      </c>
      <c r="AD16" s="24">
        <f>SUM(AD6:AD15)</f>
        <v>62582124.627272733</v>
      </c>
      <c r="AE16" s="24">
        <f t="shared" ref="AE16:AK16" si="34">SUM(AE6:AE15)</f>
        <v>4046425.0489090914</v>
      </c>
      <c r="AF16" s="24">
        <f t="shared" si="34"/>
        <v>1171964.1400000006</v>
      </c>
      <c r="AG16" s="24">
        <f t="shared" si="34"/>
        <v>0</v>
      </c>
      <c r="AH16" s="24">
        <f t="shared" si="34"/>
        <v>0</v>
      </c>
      <c r="AI16" s="24">
        <f t="shared" si="34"/>
        <v>0</v>
      </c>
      <c r="AJ16" s="26">
        <f t="shared" si="34"/>
        <v>5218389.188909092</v>
      </c>
      <c r="AK16" s="26">
        <f t="shared" si="34"/>
        <v>81410000</v>
      </c>
    </row>
    <row r="18" spans="10:19" ht="27.75" customHeight="1">
      <c r="J18" s="10"/>
    </row>
    <row r="19" spans="10:19" ht="27.75" customHeight="1">
      <c r="S19" s="1"/>
    </row>
    <row r="20" spans="10:19" ht="27.75" customHeight="1">
      <c r="S20" s="1"/>
    </row>
  </sheetData>
  <mergeCells count="13">
    <mergeCell ref="A16:D16"/>
    <mergeCell ref="A1:AK1"/>
    <mergeCell ref="A3:AK3"/>
    <mergeCell ref="A2:AK2"/>
    <mergeCell ref="A4:A5"/>
    <mergeCell ref="B4:B5"/>
    <mergeCell ref="C4:C5"/>
    <mergeCell ref="D4:D5"/>
    <mergeCell ref="E4:L4"/>
    <mergeCell ref="M4:Q4"/>
    <mergeCell ref="R4:AB4"/>
    <mergeCell ref="AC4:AJ4"/>
    <mergeCell ref="AK4:AK5"/>
  </mergeCells>
  <printOptions horizontalCentered="1"/>
  <pageMargins left="0" right="0" top="0" bottom="0" header="0.59055118110236227" footer="0.59055118110236227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مهر</vt:lpstr>
      <vt:lpstr>مهر!Print_Area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pouya</dc:creator>
  <cp:lastModifiedBy>Windows User</cp:lastModifiedBy>
  <cp:lastPrinted>2020-10-20T09:03:24Z</cp:lastPrinted>
  <dcterms:created xsi:type="dcterms:W3CDTF">2017-07-18T16:02:20Z</dcterms:created>
  <dcterms:modified xsi:type="dcterms:W3CDTF">2020-10-27T12:12:42Z</dcterms:modified>
</cp:coreProperties>
</file>