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7055" windowHeight="10650" firstSheet="2" activeTab="16"/>
  </bookViews>
  <sheets>
    <sheet name="88" sheetId="1" r:id="rId1"/>
    <sheet name="89" sheetId="2" r:id="rId2"/>
    <sheet name="892" sheetId="3" r:id="rId3"/>
    <sheet name="90" sheetId="4" r:id="rId4"/>
    <sheet name="902" sheetId="5" r:id="rId5"/>
    <sheet name="91" sheetId="6" r:id="rId6"/>
    <sheet name="926" sheetId="7" r:id="rId7"/>
    <sheet name="92" sheetId="8" r:id="rId8"/>
    <sheet name="93" sheetId="9" r:id="rId9"/>
    <sheet name="94" sheetId="10" r:id="rId10"/>
    <sheet name="95" sheetId="11" r:id="rId11"/>
    <sheet name="96" sheetId="12" r:id="rId12"/>
    <sheet name="97" sheetId="13" r:id="rId13"/>
    <sheet name="98" sheetId="14" r:id="rId14"/>
    <sheet name="99" sheetId="15" r:id="rId15"/>
    <sheet name="00" sheetId="16" r:id="rId16"/>
    <sheet name="00 (2)" sheetId="17" r:id="rId17"/>
  </sheets>
  <definedNames>
    <definedName name="_xlnm._FilterDatabase" localSheetId="15" hidden="1">'00'!$A$4:$P$189</definedName>
    <definedName name="_xlnm._FilterDatabase" localSheetId="16" hidden="1">'00 (2)'!$A$4:$P$189</definedName>
    <definedName name="_xlnm._FilterDatabase" localSheetId="6" hidden="1">'926'!$A$3:$Q$152</definedName>
    <definedName name="_xlnm._FilterDatabase" localSheetId="12" hidden="1">'97'!$A$4:$P$189</definedName>
    <definedName name="_xlnm._FilterDatabase" localSheetId="13" hidden="1">'98'!$A$4:$P$189</definedName>
    <definedName name="_xlnm._FilterDatabase" localSheetId="14" hidden="1">'99'!$A$4:$P$189</definedName>
    <definedName name="_xlnm.Print_Area" localSheetId="9">'94'!$A$1:$P$186</definedName>
    <definedName name="_xlnm.Print_Titles" localSheetId="15">'00'!$4:$4</definedName>
    <definedName name="_xlnm.Print_Titles" localSheetId="16">'00 (2)'!$4:$4</definedName>
    <definedName name="_xlnm.Print_Titles" localSheetId="0">'88'!$4:$4</definedName>
    <definedName name="_xlnm.Print_Titles" localSheetId="1">'89'!$4:$4</definedName>
    <definedName name="_xlnm.Print_Titles" localSheetId="2">'892'!$3:$3</definedName>
    <definedName name="_xlnm.Print_Titles" localSheetId="3">'90'!$3:$3</definedName>
    <definedName name="_xlnm.Print_Titles" localSheetId="4">'902'!$3:$3</definedName>
    <definedName name="_xlnm.Print_Titles" localSheetId="5">'91'!$3:$3</definedName>
    <definedName name="_xlnm.Print_Titles" localSheetId="7">'92'!$4:$4</definedName>
    <definedName name="_xlnm.Print_Titles" localSheetId="6">'926'!$3:$3</definedName>
    <definedName name="_xlnm.Print_Titles" localSheetId="8">'93'!$4:$4</definedName>
    <definedName name="_xlnm.Print_Titles" localSheetId="9">'94'!$4:$4</definedName>
    <definedName name="_xlnm.Print_Titles" localSheetId="10">'95'!$4:$4</definedName>
    <definedName name="_xlnm.Print_Titles" localSheetId="11">'96'!$4:$4</definedName>
    <definedName name="_xlnm.Print_Titles" localSheetId="12">'97'!$4:$4</definedName>
    <definedName name="_xlnm.Print_Titles" localSheetId="13">'98'!$4:$4</definedName>
    <definedName name="_xlnm.Print_Titles" localSheetId="14">'99'!$4:$4</definedName>
    <definedName name="Sheet1" localSheetId="15">'00'!$A$4:$D$4</definedName>
    <definedName name="Sheet1" localSheetId="16">'00 (2)'!$A$4:$D$4</definedName>
    <definedName name="Sheet1" localSheetId="0">'88'!$A$4:$D$4</definedName>
    <definedName name="Sheet1" localSheetId="1">'89'!$A$4:$D$4</definedName>
    <definedName name="Sheet1" localSheetId="2">'892'!$A$3:$D$3</definedName>
    <definedName name="Sheet1" localSheetId="3">'90'!$A$3:$D$3</definedName>
    <definedName name="Sheet1" localSheetId="4">'902'!$A$3:$D$3</definedName>
    <definedName name="Sheet1" localSheetId="5">'91'!$A$3:$D$3</definedName>
    <definedName name="Sheet1" localSheetId="7">'92'!$A$4:$D$4</definedName>
    <definedName name="Sheet1" localSheetId="6">'926'!$A$3:$D$3</definedName>
    <definedName name="Sheet1" localSheetId="8">'93'!$A$4:$D$4</definedName>
    <definedName name="Sheet1" localSheetId="9">'94'!$A$4:$D$4</definedName>
    <definedName name="Sheet1" localSheetId="10">'95'!$A$4:$D$4</definedName>
    <definedName name="Sheet1" localSheetId="11">'96'!$A$4:$D$4</definedName>
    <definedName name="Sheet1" localSheetId="12">'97'!$A$4:$D$4</definedName>
    <definedName name="Sheet1" localSheetId="13">'98'!$A$4:$D$4</definedName>
    <definedName name="Sheet1" localSheetId="14">'99'!$A$4:$D$4</definedName>
    <definedName name="Sheet1">#REF!</definedName>
  </definedNames>
  <calcPr fullCalcOnLoad="1"/>
</workbook>
</file>

<file path=xl/sharedStrings.xml><?xml version="1.0" encoding="utf-8"?>
<sst xmlns="http://schemas.openxmlformats.org/spreadsheetml/2006/main" count="2985" uniqueCount="130">
  <si>
    <t>شمارة سند</t>
  </si>
  <si>
    <t>شــــــــــرح</t>
  </si>
  <si>
    <t>بدهكار</t>
  </si>
  <si>
    <t>كيس</t>
  </si>
  <si>
    <t>فايل 4 كشو 4 قفل</t>
  </si>
  <si>
    <t>ميز ال سه تكه با فايل</t>
  </si>
  <si>
    <t>صندلي گردان جك دار</t>
  </si>
  <si>
    <t>خريد فايل ،كمد، ميز كار</t>
  </si>
  <si>
    <t>خريد كامپيوتر</t>
  </si>
  <si>
    <t>خريد مودم</t>
  </si>
  <si>
    <t>پرینتر اچ پی 1020</t>
  </si>
  <si>
    <t>میز مدیریت همراه با کنفرانس</t>
  </si>
  <si>
    <t>صندلی کنفرانس</t>
  </si>
  <si>
    <t>فایل چهار کشو</t>
  </si>
  <si>
    <t>صندلی مدیریت پشت بلند</t>
  </si>
  <si>
    <t>کتابخانه</t>
  </si>
  <si>
    <t>کیس</t>
  </si>
  <si>
    <t xml:space="preserve"> مانيتور فلت رون</t>
  </si>
  <si>
    <t xml:space="preserve"> موس</t>
  </si>
  <si>
    <t xml:space="preserve"> كي برد</t>
  </si>
  <si>
    <t xml:space="preserve"> گوشي تلفن</t>
  </si>
  <si>
    <t>باکس پاناسونیک</t>
  </si>
  <si>
    <t xml:space="preserve"> ميز كار فلزي</t>
  </si>
  <si>
    <t xml:space="preserve"> نصب دزدگير</t>
  </si>
  <si>
    <t xml:space="preserve"> دوبين مدار بسته و هزينه نصب</t>
  </si>
  <si>
    <t xml:space="preserve"> گاو صندوق</t>
  </si>
  <si>
    <t>كمد بايگاني فلزي ف 3738</t>
  </si>
  <si>
    <t>زیر پایی</t>
  </si>
  <si>
    <t>سطل فلزی پرال دار</t>
  </si>
  <si>
    <t>کازیه</t>
  </si>
  <si>
    <t>مانیتور</t>
  </si>
  <si>
    <t xml:space="preserve"> اسپيلت براي اتاق مدير عامل</t>
  </si>
  <si>
    <t>گوشي تلفن</t>
  </si>
  <si>
    <t>گوشی سری</t>
  </si>
  <si>
    <t xml:space="preserve"> دستگاه پرس</t>
  </si>
  <si>
    <t xml:space="preserve"> دستگاه پول شمار</t>
  </si>
  <si>
    <t xml:space="preserve"> دستگاه فكس</t>
  </si>
  <si>
    <t xml:space="preserve"> چتر كامل با كيسه برزنتي</t>
  </si>
  <si>
    <t xml:space="preserve"> هارد براي دوربين ها</t>
  </si>
  <si>
    <t>سانترال</t>
  </si>
  <si>
    <t xml:space="preserve">گوشی </t>
  </si>
  <si>
    <t>ضبط و پخش</t>
  </si>
  <si>
    <t>دوربین</t>
  </si>
  <si>
    <t>دوربین دید در شب</t>
  </si>
  <si>
    <t>میز پایه فلزی</t>
  </si>
  <si>
    <t>صندوق زیر میزی</t>
  </si>
  <si>
    <t xml:space="preserve">میز </t>
  </si>
  <si>
    <t>صندلی گردان</t>
  </si>
  <si>
    <t>سطل زباله</t>
  </si>
  <si>
    <t>نیمکت چهار نفره</t>
  </si>
  <si>
    <t>تابلو اعلانات</t>
  </si>
  <si>
    <t>صندوق پیشنهادات</t>
  </si>
  <si>
    <t>میز سناتور</t>
  </si>
  <si>
    <t>صندلی گردان بزرگ</t>
  </si>
  <si>
    <t>کتابخانه شیشه دار</t>
  </si>
  <si>
    <t>باسکول - 101</t>
  </si>
  <si>
    <t>باسکول - 85</t>
  </si>
  <si>
    <t>گوشی</t>
  </si>
  <si>
    <t>تجهیزات دوربین مدار بسته</t>
  </si>
  <si>
    <t xml:space="preserve"> پرينتر اچ پي</t>
  </si>
  <si>
    <t>مدت استفاده</t>
  </si>
  <si>
    <t>استهلاک</t>
  </si>
  <si>
    <t>ارزش دفتری</t>
  </si>
  <si>
    <t xml:space="preserve">پايه ديواري براي ال سي دي </t>
  </si>
  <si>
    <t xml:space="preserve"> ميز وصندولي</t>
  </si>
  <si>
    <t xml:space="preserve">  كپي،پرينتر،اسكنر،فاكس</t>
  </si>
  <si>
    <t xml:space="preserve">بنیاد خیریه رهروان نبی اعظم </t>
  </si>
  <si>
    <t>جمع</t>
  </si>
  <si>
    <t>عمر مفید</t>
  </si>
  <si>
    <t>طرف حساب</t>
  </si>
  <si>
    <t>صورت ریز دارایی های ثابت 1388/12/29</t>
  </si>
  <si>
    <t>کنترل های حسابرسی</t>
  </si>
  <si>
    <t>مدت استفاده
ماه</t>
  </si>
  <si>
    <t>استهلاک انباشته</t>
  </si>
  <si>
    <t>استهلاک سال جاری</t>
  </si>
  <si>
    <t>میز پول شمار</t>
  </si>
  <si>
    <t>پارتیشن</t>
  </si>
  <si>
    <t>صورت ریز دارایی های ثابت 1389/6/31</t>
  </si>
  <si>
    <t>خط تلفن</t>
  </si>
  <si>
    <t>مودم اینترنت</t>
  </si>
  <si>
    <t>نرم افزار خیریه</t>
  </si>
  <si>
    <t>صورت ریز دارایی های ثابت 1389/12/29</t>
  </si>
  <si>
    <t>مبلغ</t>
  </si>
  <si>
    <t>باسکول</t>
  </si>
  <si>
    <t>نرم افزار حسابداری</t>
  </si>
  <si>
    <t>استهلاک دوره جاری</t>
  </si>
  <si>
    <t>گاوصندوق</t>
  </si>
  <si>
    <t>میز و صندلی</t>
  </si>
  <si>
    <t>پرینتر اچ پی</t>
  </si>
  <si>
    <t>صورت ریز دارایی های ثابت 1390/6/31</t>
  </si>
  <si>
    <t>کامپوتر و متعلقات</t>
  </si>
  <si>
    <t>صورت ریز دارایی های ثابت 1390/12/29</t>
  </si>
  <si>
    <t>صورت ریز دارایی های ثابت 1391/12/30</t>
  </si>
  <si>
    <t>اسپیلت</t>
  </si>
  <si>
    <t>کپی</t>
  </si>
  <si>
    <t>نت بوک</t>
  </si>
  <si>
    <t>لپ تاپ</t>
  </si>
  <si>
    <t>پرینتر</t>
  </si>
  <si>
    <t>صورت ریز دارایی های ثابت 1392/06/31</t>
  </si>
  <si>
    <t>سامانه پیام کوتاه</t>
  </si>
  <si>
    <t>میز تحریر</t>
  </si>
  <si>
    <t>ردیاب GPS</t>
  </si>
  <si>
    <t>کیبورد و موس</t>
  </si>
  <si>
    <t>کیوسک خدمات الکترونیک</t>
  </si>
  <si>
    <t>اسپیلت سرور</t>
  </si>
  <si>
    <t>نامشهود</t>
  </si>
  <si>
    <t>صورت ریز دارایی های ثابت 1392/12/29</t>
  </si>
  <si>
    <t>دستگاه اثر انگشت</t>
  </si>
  <si>
    <t>میز</t>
  </si>
  <si>
    <t>ردیف</t>
  </si>
  <si>
    <t>یو پی اس</t>
  </si>
  <si>
    <t>دارایی های ثابت مشهود</t>
  </si>
  <si>
    <t>دارایی های ثابت نامشهود</t>
  </si>
  <si>
    <t>صورت ریز دارایی های ثابت 1393/12/29</t>
  </si>
  <si>
    <t>نرم افزار اندروید</t>
  </si>
  <si>
    <t>سسنسور اثر انگشت</t>
  </si>
  <si>
    <t>تبلت</t>
  </si>
  <si>
    <t>پنکه</t>
  </si>
  <si>
    <t>کولر</t>
  </si>
  <si>
    <t>پرینتر لیبل زن</t>
  </si>
  <si>
    <t>یخچال</t>
  </si>
  <si>
    <t>کولر گازی</t>
  </si>
  <si>
    <t>صورت ریز دارایی های ثابت 1394/12/29</t>
  </si>
  <si>
    <t>صورت ریز دارایی های ثابت 1395/12/29</t>
  </si>
  <si>
    <t>صورت ریز دارایی های ثابت 1396/12/29</t>
  </si>
  <si>
    <t>صورت ریز دارایی های ثابت 1397/12/29</t>
  </si>
  <si>
    <t>صورت ریز دارایی های ثابت 1398/12/29</t>
  </si>
  <si>
    <t>صورت ریز دارایی های ثابت 1399/12/29</t>
  </si>
  <si>
    <t>صورت ریز دارایی های ثابت 1400/12/29</t>
  </si>
  <si>
    <t>صورت ریز دارایی های ثابت 1399/12/30</t>
  </si>
</sst>
</file>

<file path=xl/styles.xml><?xml version="1.0" encoding="utf-8"?>
<styleSheet xmlns="http://schemas.openxmlformats.org/spreadsheetml/2006/main">
  <numFmts count="45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#,##0_-&quot; &quot;;#,##0\-&quot; &quot;"/>
    <numFmt numFmtId="165" formatCode="#,##0_-&quot; &quot;;[Red]#,##0\-&quot; &quot;"/>
    <numFmt numFmtId="166" formatCode="#,##0.00_-&quot; &quot;;#,##0.00\-&quot; &quot;"/>
    <numFmt numFmtId="167" formatCode="#,##0.00_-&quot; &quot;;[Red]#,##0.00\-&quot; &quot;"/>
    <numFmt numFmtId="168" formatCode="_ * #,##0_-&quot; &quot;_ ;_ * #,##0\-&quot; &quot;_ ;_ * &quot;-&quot;_-&quot; &quot;_ ;_ @_ "/>
    <numFmt numFmtId="169" formatCode="_ * #,##0.00_-&quot; &quot;_ ;_ * #,##0.00\-&quot; &quot;_ ;_ * &quot;-&quot;??_-&quot; &quot;_ ;_ @_ "/>
    <numFmt numFmtId="170" formatCode="&quot; &quot;\ #,##0_-;&quot; &quot;\ #,##0\-"/>
    <numFmt numFmtId="171" formatCode="&quot; &quot;\ #,##0_-;[Red]&quot; &quot;\ #,##0\-"/>
    <numFmt numFmtId="172" formatCode="&quot; &quot;\ #,##0.00_-;&quot; &quot;\ #,##0.00\-"/>
    <numFmt numFmtId="173" formatCode="&quot; &quot;\ #,##0.00_-;[Red]&quot; &quot;\ #,##0.00\-"/>
    <numFmt numFmtId="174" formatCode="_-&quot; &quot;\ * #,##0_-;_-&quot; &quot;\ * #,##0\-;_-&quot; &quot;\ * &quot;-&quot;_-;_-@_-"/>
    <numFmt numFmtId="175" formatCode="_-* #,##0_-;_-* #,##0\-;_-* &quot;-&quot;_-;_-@_-"/>
    <numFmt numFmtId="176" formatCode="_-&quot; &quot;\ * #,##0.00_-;_-&quot; &quot;\ * #,##0.00\-;_-&quot; &quot;\ * &quot;-&quot;??_-;_-@_-"/>
    <numFmt numFmtId="177" formatCode="_-* #,##0.00_-;_-* #,##0.00\-;_-* &quot;-&quot;??_-;_-@_-"/>
    <numFmt numFmtId="178" formatCode="&quot; &quot;#,##0_-;&quot; &quot;#,##0\-"/>
    <numFmt numFmtId="179" formatCode="&quot; &quot;#,##0_-;[Red]&quot; &quot;#,##0\-"/>
    <numFmt numFmtId="180" formatCode="&quot; &quot;#,##0.00_-;&quot; &quot;#,##0.00\-"/>
    <numFmt numFmtId="181" formatCode="&quot; &quot;#,##0.00_-;[Red]&quot; &quot;#,##0.00\-"/>
    <numFmt numFmtId="182" formatCode="_-&quot; &quot;* #,##0_-;_-&quot; &quot;* #,##0\-;_-&quot; &quot;* &quot;-&quot;_-;_-@_-"/>
    <numFmt numFmtId="183" formatCode="_-&quot; &quot;* #,##0.00_-;_-&quot; &quot;* #,##0.00\-;_-&quot; &quot;* &quot;-&quot;??_-;_-@_-"/>
    <numFmt numFmtId="184" formatCode="&quot;ريال&quot;#,##0_-;&quot;ريال&quot;#,##0\-"/>
    <numFmt numFmtId="185" formatCode="&quot;ريال&quot;#,##0_-;[Red]&quot;ريال&quot;#,##0\-"/>
    <numFmt numFmtId="186" formatCode="&quot;ريال&quot;#,##0.00_-;&quot;ريال&quot;#,##0.00\-"/>
    <numFmt numFmtId="187" formatCode="&quot;ريال&quot;#,##0.00_-;[Red]&quot;ريال&quot;#,##0.00\-"/>
    <numFmt numFmtId="188" formatCode="_-&quot;ريال&quot;* #,##0_-;_-&quot;ريال&quot;* #,##0\-;_-&quot;ريال&quot;* &quot;-&quot;_-;_-@_-"/>
    <numFmt numFmtId="189" formatCode="_-&quot;ريال&quot;* #,##0.00_-;_-&quot;ريال&quot;* #,##0.00\-;_-&quot;ريال&quot;* &quot;-&quot;??_-;_-@_-"/>
    <numFmt numFmtId="190" formatCode="&quot;ريال&quot;\ #,##0_-;&quot;ريال&quot;\ #,##0\-"/>
    <numFmt numFmtId="191" formatCode="&quot;ريال&quot;\ #,##0_-;[Red]&quot;ريال&quot;\ #,##0\-"/>
    <numFmt numFmtId="192" formatCode="&quot;ريال&quot;\ #,##0.00_-;&quot;ريال&quot;\ #,##0.00\-"/>
    <numFmt numFmtId="193" formatCode="&quot;ريال&quot;\ #,##0.00_-;[Red]&quot;ريال&quot;\ #,##0.00\-"/>
    <numFmt numFmtId="194" formatCode="_-&quot;ريال&quot;\ * #,##0_-;_-&quot;ريال&quot;\ * #,##0\-;_-&quot;ريال&quot;\ * &quot;-&quot;_-;_-@_-"/>
    <numFmt numFmtId="195" formatCode="_-&quot;ريال&quot;\ * #,##0.00_-;_-&quot;ريال&quot;\ * #,##0.00\-;_-&quot;ريال&quot;\ * &quot;-&quot;??_-;_-@_-"/>
    <numFmt numFmtId="196" formatCode="_-* #,##0.0_-;_-* #,##0.0\-;_-* &quot;-&quot;??_-;_-@_-"/>
    <numFmt numFmtId="197" formatCode="_-* #,##0_-;_-* #,##0\-;_-* &quot;-&quot;??_-;_-@_-"/>
    <numFmt numFmtId="198" formatCode="_(* #,##0.00_);_(* \(#,##0.00\);_(* &quot;-&quot;??_);_(@_)"/>
    <numFmt numFmtId="199" formatCode="_-* #,##0.000_-;_-* #,##0.000\-;_-* &quot;-&quot;??_-;_-@_-"/>
    <numFmt numFmtId="200" formatCode="_-* #,##0.0000_-;_-* #,##0.0000\-;_-* &quot;-&quot;??_-;_-@_-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4"/>
      <name val="B Nazanin"/>
      <family val="0"/>
    </font>
    <font>
      <sz val="11"/>
      <name val="B Nazanin"/>
      <family val="0"/>
    </font>
    <font>
      <sz val="12"/>
      <name val="B Nazanin"/>
      <family val="0"/>
    </font>
    <font>
      <sz val="8"/>
      <name val="B Nazanin"/>
      <family val="0"/>
    </font>
    <font>
      <sz val="6"/>
      <name val="B Nazani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97" fontId="6" fillId="0" borderId="0" xfId="42" applyNumberFormat="1" applyFont="1" applyAlignment="1">
      <alignment/>
    </xf>
    <xf numFmtId="197" fontId="6" fillId="0" borderId="10" xfId="42" applyNumberFormat="1" applyFont="1" applyBorder="1" applyAlignment="1">
      <alignment/>
    </xf>
    <xf numFmtId="197" fontId="6" fillId="0" borderId="11" xfId="42" applyNumberFormat="1" applyFont="1" applyBorder="1" applyAlignment="1">
      <alignment/>
    </xf>
    <xf numFmtId="197" fontId="6" fillId="0" borderId="12" xfId="42" applyNumberFormat="1" applyFont="1" applyBorder="1" applyAlignment="1">
      <alignment/>
    </xf>
    <xf numFmtId="197" fontId="8" fillId="0" borderId="10" xfId="42" applyNumberFormat="1" applyFont="1" applyBorder="1" applyAlignment="1" quotePrefix="1">
      <alignment/>
    </xf>
    <xf numFmtId="197" fontId="8" fillId="33" borderId="10" xfId="42" applyNumberFormat="1" applyFont="1" applyFill="1" applyBorder="1" applyAlignment="1" quotePrefix="1">
      <alignment/>
    </xf>
    <xf numFmtId="197" fontId="8" fillId="0" borderId="10" xfId="42" applyNumberFormat="1" applyFont="1" applyBorder="1" applyAlignment="1">
      <alignment/>
    </xf>
    <xf numFmtId="197" fontId="8" fillId="33" borderId="10" xfId="42" applyNumberFormat="1" applyFont="1" applyFill="1" applyBorder="1" applyAlignment="1">
      <alignment/>
    </xf>
    <xf numFmtId="197" fontId="8" fillId="13" borderId="12" xfId="42" applyNumberFormat="1" applyFont="1" applyFill="1" applyBorder="1" applyAlignment="1">
      <alignment/>
    </xf>
    <xf numFmtId="197" fontId="6" fillId="0" borderId="0" xfId="42" applyNumberFormat="1" applyFont="1" applyBorder="1" applyAlignment="1">
      <alignment/>
    </xf>
    <xf numFmtId="197" fontId="8" fillId="0" borderId="13" xfId="42" applyNumberFormat="1" applyFont="1" applyBorder="1" applyAlignment="1" quotePrefix="1">
      <alignment/>
    </xf>
    <xf numFmtId="197" fontId="6" fillId="0" borderId="14" xfId="42" applyNumberFormat="1" applyFont="1" applyBorder="1" applyAlignment="1">
      <alignment/>
    </xf>
    <xf numFmtId="197" fontId="10" fillId="34" borderId="15" xfId="42" applyNumberFormat="1" applyFont="1" applyFill="1" applyBorder="1" applyAlignment="1" quotePrefix="1">
      <alignment/>
    </xf>
    <xf numFmtId="197" fontId="8" fillId="34" borderId="16" xfId="42" applyNumberFormat="1" applyFont="1" applyFill="1" applyBorder="1" applyAlignment="1" quotePrefix="1">
      <alignment/>
    </xf>
    <xf numFmtId="197" fontId="9" fillId="34" borderId="16" xfId="42" applyNumberFormat="1" applyFont="1" applyFill="1" applyBorder="1" applyAlignment="1">
      <alignment/>
    </xf>
    <xf numFmtId="197" fontId="8" fillId="34" borderId="16" xfId="42" applyNumberFormat="1" applyFont="1" applyFill="1" applyBorder="1" applyAlignment="1">
      <alignment/>
    </xf>
    <xf numFmtId="197" fontId="6" fillId="34" borderId="16" xfId="42" applyNumberFormat="1" applyFont="1" applyFill="1" applyBorder="1" applyAlignment="1">
      <alignment/>
    </xf>
    <xf numFmtId="197" fontId="7" fillId="34" borderId="16" xfId="42" applyNumberFormat="1" applyFont="1" applyFill="1" applyBorder="1" applyAlignment="1">
      <alignment/>
    </xf>
    <xf numFmtId="197" fontId="7" fillId="34" borderId="17" xfId="42" applyNumberFormat="1" applyFont="1" applyFill="1" applyBorder="1" applyAlignment="1">
      <alignment/>
    </xf>
    <xf numFmtId="197" fontId="8" fillId="34" borderId="16" xfId="42" applyNumberFormat="1" applyFont="1" applyFill="1" applyBorder="1" applyAlignment="1" quotePrefix="1">
      <alignment vertical="center"/>
    </xf>
    <xf numFmtId="197" fontId="9" fillId="34" borderId="16" xfId="42" applyNumberFormat="1" applyFont="1" applyFill="1" applyBorder="1" applyAlignment="1">
      <alignment vertical="center" wrapText="1"/>
    </xf>
    <xf numFmtId="197" fontId="8" fillId="34" borderId="16" xfId="42" applyNumberFormat="1" applyFont="1" applyFill="1" applyBorder="1" applyAlignment="1">
      <alignment vertical="center"/>
    </xf>
    <xf numFmtId="197" fontId="6" fillId="34" borderId="16" xfId="42" applyNumberFormat="1" applyFont="1" applyFill="1" applyBorder="1" applyAlignment="1">
      <alignment vertical="center"/>
    </xf>
    <xf numFmtId="197" fontId="7" fillId="34" borderId="16" xfId="42" applyNumberFormat="1" applyFont="1" applyFill="1" applyBorder="1" applyAlignment="1">
      <alignment vertical="center"/>
    </xf>
    <xf numFmtId="197" fontId="7" fillId="34" borderId="17" xfId="42" applyNumberFormat="1" applyFont="1" applyFill="1" applyBorder="1" applyAlignment="1">
      <alignment vertical="center"/>
    </xf>
    <xf numFmtId="197" fontId="6" fillId="0" borderId="0" xfId="42" applyNumberFormat="1" applyFont="1" applyAlignment="1">
      <alignment vertical="center"/>
    </xf>
    <xf numFmtId="197" fontId="9" fillId="34" borderId="15" xfId="42" applyNumberFormat="1" applyFont="1" applyFill="1" applyBorder="1" applyAlignment="1" quotePrefix="1">
      <alignment vertical="center"/>
    </xf>
    <xf numFmtId="197" fontId="8" fillId="0" borderId="18" xfId="42" applyNumberFormat="1" applyFont="1" applyBorder="1" applyAlignment="1" quotePrefix="1">
      <alignment/>
    </xf>
    <xf numFmtId="197" fontId="8" fillId="0" borderId="19" xfId="42" applyNumberFormat="1" applyFont="1" applyBorder="1" applyAlignment="1">
      <alignment/>
    </xf>
    <xf numFmtId="197" fontId="8" fillId="33" borderId="19" xfId="42" applyNumberFormat="1" applyFont="1" applyFill="1" applyBorder="1" applyAlignment="1" quotePrefix="1">
      <alignment/>
    </xf>
    <xf numFmtId="197" fontId="8" fillId="0" borderId="19" xfId="42" applyNumberFormat="1" applyFont="1" applyBorder="1" applyAlignment="1" quotePrefix="1">
      <alignment/>
    </xf>
    <xf numFmtId="197" fontId="6" fillId="0" borderId="19" xfId="42" applyNumberFormat="1" applyFont="1" applyBorder="1" applyAlignment="1">
      <alignment/>
    </xf>
    <xf numFmtId="197" fontId="6" fillId="0" borderId="20" xfId="42" applyNumberFormat="1" applyFont="1" applyBorder="1" applyAlignment="1">
      <alignment/>
    </xf>
    <xf numFmtId="197" fontId="6" fillId="0" borderId="21" xfId="42" applyNumberFormat="1" applyFont="1" applyBorder="1" applyAlignment="1">
      <alignment/>
    </xf>
    <xf numFmtId="197" fontId="8" fillId="34" borderId="19" xfId="42" applyNumberFormat="1" applyFont="1" applyFill="1" applyBorder="1" applyAlignment="1" quotePrefix="1">
      <alignment/>
    </xf>
    <xf numFmtId="197" fontId="8" fillId="34" borderId="10" xfId="42" applyNumberFormat="1" applyFont="1" applyFill="1" applyBorder="1" applyAlignment="1" quotePrefix="1">
      <alignment/>
    </xf>
    <xf numFmtId="177" fontId="6" fillId="0" borderId="0" xfId="42" applyNumberFormat="1" applyFont="1" applyAlignment="1">
      <alignment/>
    </xf>
    <xf numFmtId="197" fontId="8" fillId="14" borderId="19" xfId="42" applyNumberFormat="1" applyFont="1" applyFill="1" applyBorder="1" applyAlignment="1" quotePrefix="1">
      <alignment/>
    </xf>
    <xf numFmtId="197" fontId="6" fillId="0" borderId="0" xfId="42" applyNumberFormat="1" applyFont="1" applyAlignment="1">
      <alignment horizontal="center"/>
    </xf>
    <xf numFmtId="197" fontId="8" fillId="34" borderId="18" xfId="42" applyNumberFormat="1" applyFont="1" applyFill="1" applyBorder="1" applyAlignment="1" quotePrefix="1">
      <alignment/>
    </xf>
    <xf numFmtId="197" fontId="8" fillId="34" borderId="19" xfId="42" applyNumberFormat="1" applyFont="1" applyFill="1" applyBorder="1" applyAlignment="1">
      <alignment/>
    </xf>
    <xf numFmtId="197" fontId="8" fillId="34" borderId="10" xfId="42" applyNumberFormat="1" applyFont="1" applyFill="1" applyBorder="1" applyAlignment="1">
      <alignment/>
    </xf>
    <xf numFmtId="197" fontId="8" fillId="34" borderId="13" xfId="42" applyNumberFormat="1" applyFont="1" applyFill="1" applyBorder="1" applyAlignment="1" quotePrefix="1">
      <alignment/>
    </xf>
    <xf numFmtId="197" fontId="8" fillId="0" borderId="0" xfId="42" applyNumberFormat="1" applyFont="1" applyAlignment="1">
      <alignment/>
    </xf>
    <xf numFmtId="197" fontId="8" fillId="33" borderId="19" xfId="42" applyNumberFormat="1" applyFont="1" applyFill="1" applyBorder="1" applyAlignment="1">
      <alignment/>
    </xf>
    <xf numFmtId="197" fontId="8" fillId="33" borderId="22" xfId="42" applyNumberFormat="1" applyFont="1" applyFill="1" applyBorder="1" applyAlignment="1">
      <alignment/>
    </xf>
    <xf numFmtId="197" fontId="6" fillId="0" borderId="0" xfId="42" applyNumberFormat="1" applyFont="1" applyBorder="1" applyAlignment="1">
      <alignment/>
    </xf>
    <xf numFmtId="197" fontId="8" fillId="0" borderId="22" xfId="42" applyNumberFormat="1" applyFont="1" applyBorder="1" applyAlignment="1">
      <alignment/>
    </xf>
    <xf numFmtId="177" fontId="8" fillId="0" borderId="10" xfId="42" applyNumberFormat="1" applyFont="1" applyBorder="1" applyAlignment="1">
      <alignment/>
    </xf>
    <xf numFmtId="197" fontId="8" fillId="0" borderId="23" xfId="42" applyNumberFormat="1" applyFont="1" applyBorder="1" applyAlignment="1" quotePrefix="1">
      <alignment/>
    </xf>
    <xf numFmtId="177" fontId="8" fillId="0" borderId="19" xfId="42" applyNumberFormat="1" applyFont="1" applyBorder="1" applyAlignment="1">
      <alignment/>
    </xf>
    <xf numFmtId="197" fontId="6" fillId="0" borderId="0" xfId="42" applyNumberFormat="1" applyFont="1" applyFill="1" applyAlignment="1">
      <alignment horizontal="center"/>
    </xf>
    <xf numFmtId="197" fontId="6" fillId="0" borderId="0" xfId="42" applyNumberFormat="1" applyFont="1" applyFill="1" applyAlignment="1">
      <alignment/>
    </xf>
    <xf numFmtId="197" fontId="7" fillId="13" borderId="12" xfId="42" applyNumberFormat="1" applyFont="1" applyFill="1" applyBorder="1" applyAlignment="1">
      <alignment/>
    </xf>
    <xf numFmtId="197" fontId="7" fillId="0" borderId="0" xfId="42" applyNumberFormat="1" applyFont="1" applyAlignment="1">
      <alignment/>
    </xf>
    <xf numFmtId="197" fontId="7" fillId="33" borderId="19" xfId="42" applyNumberFormat="1" applyFont="1" applyFill="1" applyBorder="1" applyAlignment="1" quotePrefix="1">
      <alignment/>
    </xf>
    <xf numFmtId="197" fontId="7" fillId="0" borderId="13" xfId="42" applyNumberFormat="1" applyFont="1" applyBorder="1" applyAlignment="1" quotePrefix="1">
      <alignment/>
    </xf>
    <xf numFmtId="197" fontId="8" fillId="13" borderId="24" xfId="42" applyNumberFormat="1" applyFont="1" applyFill="1" applyBorder="1" applyAlignment="1">
      <alignment horizontal="left"/>
    </xf>
    <xf numFmtId="197" fontId="8" fillId="13" borderId="12" xfId="42" applyNumberFormat="1" applyFont="1" applyFill="1" applyBorder="1" applyAlignment="1">
      <alignment horizontal="left"/>
    </xf>
    <xf numFmtId="197" fontId="6" fillId="0" borderId="0" xfId="42" applyNumberFormat="1" applyFont="1" applyAlignment="1">
      <alignment horizontal="center"/>
    </xf>
    <xf numFmtId="197" fontId="8" fillId="13" borderId="25" xfId="42" applyNumberFormat="1" applyFont="1" applyFill="1" applyBorder="1" applyAlignment="1">
      <alignment horizontal="left"/>
    </xf>
    <xf numFmtId="197" fontId="8" fillId="13" borderId="26" xfId="42" applyNumberFormat="1" applyFont="1" applyFill="1" applyBorder="1" applyAlignment="1">
      <alignment horizontal="left"/>
    </xf>
    <xf numFmtId="197" fontId="6" fillId="34" borderId="27" xfId="42" applyNumberFormat="1" applyFont="1" applyFill="1" applyBorder="1" applyAlignment="1">
      <alignment horizontal="center"/>
    </xf>
    <xf numFmtId="197" fontId="6" fillId="34" borderId="28" xfId="42" applyNumberFormat="1" applyFont="1" applyFill="1" applyBorder="1" applyAlignment="1">
      <alignment horizontal="center"/>
    </xf>
    <xf numFmtId="197" fontId="6" fillId="0" borderId="28" xfId="42" applyNumberFormat="1" applyFont="1" applyFill="1" applyBorder="1" applyAlignment="1">
      <alignment horizontal="center"/>
    </xf>
    <xf numFmtId="197" fontId="7" fillId="13" borderId="25" xfId="42" applyNumberFormat="1" applyFont="1" applyFill="1" applyBorder="1" applyAlignment="1">
      <alignment horizontal="left"/>
    </xf>
    <xf numFmtId="197" fontId="7" fillId="13" borderId="26" xfId="42" applyNumberFormat="1" applyFont="1" applyFill="1" applyBorder="1" applyAlignment="1">
      <alignment horizontal="left"/>
    </xf>
    <xf numFmtId="197" fontId="6" fillId="0" borderId="27" xfId="42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O125"/>
  <sheetViews>
    <sheetView rightToLeft="1" zoomScalePageLayoutView="0" workbookViewId="0" topLeftCell="A1">
      <selection activeCell="A124" sqref="A124:C124"/>
    </sheetView>
  </sheetViews>
  <sheetFormatPr defaultColWidth="9.140625" defaultRowHeight="12.75"/>
  <cols>
    <col min="1" max="1" width="7.57421875" style="1" bestFit="1" customWidth="1"/>
    <col min="2" max="2" width="25.28125" style="1" bestFit="1" customWidth="1"/>
    <col min="3" max="3" width="14.57421875" style="1" bestFit="1" customWidth="1"/>
    <col min="4" max="4" width="8.421875" style="1" bestFit="1" customWidth="1"/>
    <col min="5" max="5" width="6.7109375" style="1" bestFit="1" customWidth="1"/>
    <col min="6" max="6" width="12.7109375" style="1" bestFit="1" customWidth="1"/>
    <col min="7" max="7" width="13.8515625" style="1" bestFit="1" customWidth="1"/>
    <col min="8" max="8" width="15.7109375" style="1" hidden="1" customWidth="1"/>
    <col min="9" max="15" width="4.28125" style="1" hidden="1" customWidth="1"/>
    <col min="16" max="16384" width="9.140625" style="1" customWidth="1"/>
  </cols>
  <sheetData>
    <row r="1" spans="1:15" ht="22.5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22.5">
      <c r="A2" s="60" t="s">
        <v>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ht="23.25" thickBot="1">
      <c r="A3" s="10"/>
      <c r="B3" s="10"/>
      <c r="C3" s="10"/>
      <c r="D3" s="10"/>
      <c r="E3" s="10"/>
      <c r="F3" s="10"/>
      <c r="G3" s="10"/>
      <c r="H3" s="60" t="s">
        <v>71</v>
      </c>
      <c r="I3" s="60"/>
      <c r="J3" s="60"/>
      <c r="K3" s="60"/>
      <c r="L3" s="60"/>
      <c r="M3" s="60"/>
      <c r="N3" s="60"/>
      <c r="O3" s="60"/>
    </row>
    <row r="4" spans="1:15" ht="22.5">
      <c r="A4" s="13" t="s">
        <v>0</v>
      </c>
      <c r="B4" s="14" t="s">
        <v>1</v>
      </c>
      <c r="C4" s="14" t="s">
        <v>2</v>
      </c>
      <c r="D4" s="15" t="s">
        <v>60</v>
      </c>
      <c r="E4" s="15" t="s">
        <v>68</v>
      </c>
      <c r="F4" s="16" t="s">
        <v>61</v>
      </c>
      <c r="G4" s="16" t="s">
        <v>62</v>
      </c>
      <c r="H4" s="17" t="s">
        <v>69</v>
      </c>
      <c r="I4" s="18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</row>
    <row r="5" spans="1:15" ht="22.5">
      <c r="A5" s="11">
        <v>5</v>
      </c>
      <c r="B5" s="5" t="s">
        <v>36</v>
      </c>
      <c r="C5" s="6">
        <v>2100000</v>
      </c>
      <c r="D5" s="5">
        <v>11</v>
      </c>
      <c r="E5" s="5">
        <v>10</v>
      </c>
      <c r="F5" s="7">
        <f>C5/10*D5/12</f>
        <v>192500</v>
      </c>
      <c r="G5" s="7">
        <f>C5-F5</f>
        <v>1907500</v>
      </c>
      <c r="H5" s="2"/>
      <c r="I5" s="2"/>
      <c r="J5" s="2"/>
      <c r="K5" s="2"/>
      <c r="L5" s="2"/>
      <c r="M5" s="2"/>
      <c r="N5" s="2"/>
      <c r="O5" s="3"/>
    </row>
    <row r="6" spans="1:15" ht="22.5">
      <c r="A6" s="11">
        <v>7</v>
      </c>
      <c r="B6" s="7" t="s">
        <v>10</v>
      </c>
      <c r="C6" s="6">
        <v>1400000</v>
      </c>
      <c r="D6" s="5">
        <v>11</v>
      </c>
      <c r="E6" s="5">
        <v>4</v>
      </c>
      <c r="F6" s="7">
        <f>C6/4*D6/12</f>
        <v>320833.3333333333</v>
      </c>
      <c r="G6" s="7">
        <f aca="true" t="shared" si="0" ref="G6:G70">C6-F6</f>
        <v>1079166.6666666667</v>
      </c>
      <c r="H6" s="2"/>
      <c r="I6" s="2"/>
      <c r="J6" s="2"/>
      <c r="K6" s="2"/>
      <c r="L6" s="2"/>
      <c r="M6" s="2"/>
      <c r="N6" s="2"/>
      <c r="O6" s="3"/>
    </row>
    <row r="7" spans="1:15" ht="22.5">
      <c r="A7" s="11">
        <v>9</v>
      </c>
      <c r="B7" s="7" t="s">
        <v>11</v>
      </c>
      <c r="C7" s="6">
        <v>3500000</v>
      </c>
      <c r="D7" s="5">
        <v>11</v>
      </c>
      <c r="E7" s="5">
        <v>10</v>
      </c>
      <c r="F7" s="7">
        <f aca="true" t="shared" si="1" ref="F7:F71">C7/10*D7/12</f>
        <v>320833.3333333333</v>
      </c>
      <c r="G7" s="7">
        <f t="shared" si="0"/>
        <v>3179166.6666666665</v>
      </c>
      <c r="H7" s="2"/>
      <c r="I7" s="2"/>
      <c r="J7" s="2"/>
      <c r="K7" s="2"/>
      <c r="L7" s="2"/>
      <c r="M7" s="2"/>
      <c r="N7" s="2"/>
      <c r="O7" s="3"/>
    </row>
    <row r="8" spans="1:15" ht="22.5">
      <c r="A8" s="11">
        <v>9</v>
      </c>
      <c r="B8" s="7" t="s">
        <v>12</v>
      </c>
      <c r="C8" s="6">
        <v>620000</v>
      </c>
      <c r="D8" s="5">
        <v>11</v>
      </c>
      <c r="E8" s="5">
        <v>10</v>
      </c>
      <c r="F8" s="7">
        <f t="shared" si="1"/>
        <v>56833.333333333336</v>
      </c>
      <c r="G8" s="7">
        <f t="shared" si="0"/>
        <v>563166.6666666666</v>
      </c>
      <c r="H8" s="2"/>
      <c r="I8" s="2"/>
      <c r="J8" s="2"/>
      <c r="K8" s="2"/>
      <c r="L8" s="2"/>
      <c r="M8" s="2"/>
      <c r="N8" s="2"/>
      <c r="O8" s="3"/>
    </row>
    <row r="9" spans="1:15" ht="22.5">
      <c r="A9" s="11">
        <v>9</v>
      </c>
      <c r="B9" s="7" t="s">
        <v>12</v>
      </c>
      <c r="C9" s="6">
        <v>620000</v>
      </c>
      <c r="D9" s="5">
        <v>11</v>
      </c>
      <c r="E9" s="5">
        <v>10</v>
      </c>
      <c r="F9" s="7">
        <f t="shared" si="1"/>
        <v>56833.333333333336</v>
      </c>
      <c r="G9" s="7">
        <f t="shared" si="0"/>
        <v>563166.6666666666</v>
      </c>
      <c r="H9" s="2"/>
      <c r="I9" s="2"/>
      <c r="J9" s="2"/>
      <c r="K9" s="2"/>
      <c r="L9" s="2"/>
      <c r="M9" s="2"/>
      <c r="N9" s="2"/>
      <c r="O9" s="3"/>
    </row>
    <row r="10" spans="1:15" ht="22.5">
      <c r="A10" s="11">
        <v>9</v>
      </c>
      <c r="B10" s="7" t="s">
        <v>12</v>
      </c>
      <c r="C10" s="6">
        <v>620000</v>
      </c>
      <c r="D10" s="5">
        <v>11</v>
      </c>
      <c r="E10" s="5">
        <v>10</v>
      </c>
      <c r="F10" s="7">
        <f t="shared" si="1"/>
        <v>56833.333333333336</v>
      </c>
      <c r="G10" s="7">
        <f t="shared" si="0"/>
        <v>563166.6666666666</v>
      </c>
      <c r="H10" s="2"/>
      <c r="I10" s="2"/>
      <c r="J10" s="2"/>
      <c r="K10" s="2"/>
      <c r="L10" s="2"/>
      <c r="M10" s="2"/>
      <c r="N10" s="2"/>
      <c r="O10" s="3"/>
    </row>
    <row r="11" spans="1:15" ht="22.5">
      <c r="A11" s="11">
        <v>9</v>
      </c>
      <c r="B11" s="7" t="s">
        <v>12</v>
      </c>
      <c r="C11" s="6">
        <v>620000</v>
      </c>
      <c r="D11" s="5">
        <v>11</v>
      </c>
      <c r="E11" s="5">
        <v>10</v>
      </c>
      <c r="F11" s="7">
        <f t="shared" si="1"/>
        <v>56833.333333333336</v>
      </c>
      <c r="G11" s="7">
        <f t="shared" si="0"/>
        <v>563166.6666666666</v>
      </c>
      <c r="H11" s="2"/>
      <c r="I11" s="2"/>
      <c r="J11" s="2"/>
      <c r="K11" s="2"/>
      <c r="L11" s="2"/>
      <c r="M11" s="2"/>
      <c r="N11" s="2"/>
      <c r="O11" s="3"/>
    </row>
    <row r="12" spans="1:15" ht="22.5">
      <c r="A12" s="11">
        <v>9</v>
      </c>
      <c r="B12" s="7" t="s">
        <v>13</v>
      </c>
      <c r="C12" s="8">
        <v>1450000</v>
      </c>
      <c r="D12" s="5">
        <v>11</v>
      </c>
      <c r="E12" s="5">
        <v>10</v>
      </c>
      <c r="F12" s="7">
        <f t="shared" si="1"/>
        <v>132916.66666666666</v>
      </c>
      <c r="G12" s="7">
        <f t="shared" si="0"/>
        <v>1317083.3333333333</v>
      </c>
      <c r="H12" s="2"/>
      <c r="I12" s="2"/>
      <c r="J12" s="2"/>
      <c r="K12" s="2"/>
      <c r="L12" s="2"/>
      <c r="M12" s="2"/>
      <c r="N12" s="2"/>
      <c r="O12" s="3"/>
    </row>
    <row r="13" spans="1:15" ht="22.5">
      <c r="A13" s="11">
        <v>9</v>
      </c>
      <c r="B13" s="7" t="s">
        <v>14</v>
      </c>
      <c r="C13" s="6">
        <v>1350000</v>
      </c>
      <c r="D13" s="5">
        <v>11</v>
      </c>
      <c r="E13" s="5">
        <v>10</v>
      </c>
      <c r="F13" s="7">
        <f t="shared" si="1"/>
        <v>123750</v>
      </c>
      <c r="G13" s="7">
        <f t="shared" si="0"/>
        <v>1226250</v>
      </c>
      <c r="H13" s="2"/>
      <c r="I13" s="2"/>
      <c r="J13" s="2"/>
      <c r="K13" s="2"/>
      <c r="L13" s="2"/>
      <c r="M13" s="2"/>
      <c r="N13" s="2"/>
      <c r="O13" s="3"/>
    </row>
    <row r="14" spans="1:15" ht="22.5">
      <c r="A14" s="11">
        <v>9</v>
      </c>
      <c r="B14" s="7" t="s">
        <v>15</v>
      </c>
      <c r="C14" s="6">
        <v>1450000</v>
      </c>
      <c r="D14" s="5">
        <v>11</v>
      </c>
      <c r="E14" s="5">
        <v>10</v>
      </c>
      <c r="F14" s="7">
        <f t="shared" si="1"/>
        <v>132916.66666666666</v>
      </c>
      <c r="G14" s="7">
        <f t="shared" si="0"/>
        <v>1317083.3333333333</v>
      </c>
      <c r="H14" s="2"/>
      <c r="I14" s="2"/>
      <c r="J14" s="2"/>
      <c r="K14" s="2"/>
      <c r="L14" s="2"/>
      <c r="M14" s="2"/>
      <c r="N14" s="2"/>
      <c r="O14" s="3"/>
    </row>
    <row r="15" spans="1:15" ht="22.5">
      <c r="A15" s="11">
        <v>11</v>
      </c>
      <c r="B15" s="5" t="s">
        <v>17</v>
      </c>
      <c r="C15" s="6">
        <v>1200000</v>
      </c>
      <c r="D15" s="5">
        <v>11</v>
      </c>
      <c r="E15" s="5">
        <v>4</v>
      </c>
      <c r="F15" s="7">
        <f aca="true" t="shared" si="2" ref="F15:F22">C15/4*D15/12</f>
        <v>275000</v>
      </c>
      <c r="G15" s="7">
        <f t="shared" si="0"/>
        <v>925000</v>
      </c>
      <c r="H15" s="2"/>
      <c r="I15" s="2"/>
      <c r="J15" s="2"/>
      <c r="K15" s="2"/>
      <c r="L15" s="2"/>
      <c r="M15" s="2"/>
      <c r="N15" s="2"/>
      <c r="O15" s="3"/>
    </row>
    <row r="16" spans="1:15" ht="22.5">
      <c r="A16" s="11">
        <v>11</v>
      </c>
      <c r="B16" s="5" t="s">
        <v>17</v>
      </c>
      <c r="C16" s="6">
        <v>1200000</v>
      </c>
      <c r="D16" s="5">
        <v>11</v>
      </c>
      <c r="E16" s="5">
        <v>4</v>
      </c>
      <c r="F16" s="7">
        <f t="shared" si="2"/>
        <v>275000</v>
      </c>
      <c r="G16" s="7">
        <f t="shared" si="0"/>
        <v>925000</v>
      </c>
      <c r="H16" s="2"/>
      <c r="I16" s="2"/>
      <c r="J16" s="2"/>
      <c r="K16" s="2"/>
      <c r="L16" s="2"/>
      <c r="M16" s="2"/>
      <c r="N16" s="2"/>
      <c r="O16" s="3"/>
    </row>
    <row r="17" spans="1:15" ht="22.5">
      <c r="A17" s="11">
        <v>11</v>
      </c>
      <c r="B17" s="7" t="s">
        <v>16</v>
      </c>
      <c r="C17" s="6">
        <v>4000000</v>
      </c>
      <c r="D17" s="5">
        <v>11</v>
      </c>
      <c r="E17" s="5">
        <v>4</v>
      </c>
      <c r="F17" s="7">
        <f t="shared" si="2"/>
        <v>916666.6666666666</v>
      </c>
      <c r="G17" s="7">
        <f t="shared" si="0"/>
        <v>3083333.3333333335</v>
      </c>
      <c r="H17" s="2"/>
      <c r="I17" s="2"/>
      <c r="J17" s="2"/>
      <c r="K17" s="2"/>
      <c r="L17" s="2"/>
      <c r="M17" s="2"/>
      <c r="N17" s="2"/>
      <c r="O17" s="3"/>
    </row>
    <row r="18" spans="1:15" ht="22.5">
      <c r="A18" s="11">
        <v>11</v>
      </c>
      <c r="B18" s="7" t="s">
        <v>16</v>
      </c>
      <c r="C18" s="6">
        <v>4000000</v>
      </c>
      <c r="D18" s="5">
        <v>11</v>
      </c>
      <c r="E18" s="5">
        <v>4</v>
      </c>
      <c r="F18" s="7">
        <f t="shared" si="2"/>
        <v>916666.6666666666</v>
      </c>
      <c r="G18" s="7">
        <f t="shared" si="0"/>
        <v>3083333.3333333335</v>
      </c>
      <c r="H18" s="2"/>
      <c r="I18" s="2"/>
      <c r="J18" s="2"/>
      <c r="K18" s="2"/>
      <c r="L18" s="2"/>
      <c r="M18" s="2"/>
      <c r="N18" s="2"/>
      <c r="O18" s="3"/>
    </row>
    <row r="19" spans="1:15" ht="22.5">
      <c r="A19" s="11">
        <v>11</v>
      </c>
      <c r="B19" s="5" t="s">
        <v>18</v>
      </c>
      <c r="C19" s="6">
        <v>50000</v>
      </c>
      <c r="D19" s="5">
        <v>11</v>
      </c>
      <c r="E19" s="5">
        <v>4</v>
      </c>
      <c r="F19" s="7">
        <f t="shared" si="2"/>
        <v>11458.333333333334</v>
      </c>
      <c r="G19" s="7">
        <f t="shared" si="0"/>
        <v>38541.666666666664</v>
      </c>
      <c r="H19" s="2"/>
      <c r="I19" s="2"/>
      <c r="J19" s="2"/>
      <c r="K19" s="2"/>
      <c r="L19" s="2"/>
      <c r="M19" s="2"/>
      <c r="N19" s="2"/>
      <c r="O19" s="3"/>
    </row>
    <row r="20" spans="1:15" ht="22.5">
      <c r="A20" s="11">
        <v>11</v>
      </c>
      <c r="B20" s="5" t="s">
        <v>18</v>
      </c>
      <c r="C20" s="6">
        <v>50000</v>
      </c>
      <c r="D20" s="5">
        <v>11</v>
      </c>
      <c r="E20" s="5">
        <v>4</v>
      </c>
      <c r="F20" s="7">
        <f t="shared" si="2"/>
        <v>11458.333333333334</v>
      </c>
      <c r="G20" s="7">
        <f t="shared" si="0"/>
        <v>38541.666666666664</v>
      </c>
      <c r="H20" s="2"/>
      <c r="I20" s="2"/>
      <c r="J20" s="2"/>
      <c r="K20" s="2"/>
      <c r="L20" s="2"/>
      <c r="M20" s="2"/>
      <c r="N20" s="2"/>
      <c r="O20" s="3"/>
    </row>
    <row r="21" spans="1:15" ht="22.5">
      <c r="A21" s="11">
        <v>11</v>
      </c>
      <c r="B21" s="5" t="s">
        <v>19</v>
      </c>
      <c r="C21" s="6">
        <v>200000</v>
      </c>
      <c r="D21" s="5">
        <v>11</v>
      </c>
      <c r="E21" s="5">
        <v>4</v>
      </c>
      <c r="F21" s="7">
        <f t="shared" si="2"/>
        <v>45833.333333333336</v>
      </c>
      <c r="G21" s="7">
        <f t="shared" si="0"/>
        <v>154166.66666666666</v>
      </c>
      <c r="H21" s="2"/>
      <c r="I21" s="2"/>
      <c r="J21" s="2"/>
      <c r="K21" s="2"/>
      <c r="L21" s="2"/>
      <c r="M21" s="2"/>
      <c r="N21" s="2"/>
      <c r="O21" s="3"/>
    </row>
    <row r="22" spans="1:15" ht="22.5">
      <c r="A22" s="11">
        <v>11</v>
      </c>
      <c r="B22" s="5" t="s">
        <v>19</v>
      </c>
      <c r="C22" s="6">
        <v>200000</v>
      </c>
      <c r="D22" s="5">
        <v>11</v>
      </c>
      <c r="E22" s="5">
        <v>4</v>
      </c>
      <c r="F22" s="7">
        <f t="shared" si="2"/>
        <v>45833.333333333336</v>
      </c>
      <c r="G22" s="7">
        <f t="shared" si="0"/>
        <v>154166.66666666666</v>
      </c>
      <c r="H22" s="2"/>
      <c r="I22" s="2"/>
      <c r="J22" s="2"/>
      <c r="K22" s="2"/>
      <c r="L22" s="2"/>
      <c r="M22" s="2"/>
      <c r="N22" s="2"/>
      <c r="O22" s="3"/>
    </row>
    <row r="23" spans="1:15" ht="22.5">
      <c r="A23" s="11">
        <v>12</v>
      </c>
      <c r="B23" s="5" t="s">
        <v>20</v>
      </c>
      <c r="C23" s="6">
        <v>600000</v>
      </c>
      <c r="D23" s="5">
        <v>11</v>
      </c>
      <c r="E23" s="5">
        <v>10</v>
      </c>
      <c r="F23" s="7">
        <f t="shared" si="1"/>
        <v>55000</v>
      </c>
      <c r="G23" s="7">
        <f t="shared" si="0"/>
        <v>545000</v>
      </c>
      <c r="H23" s="2"/>
      <c r="I23" s="2"/>
      <c r="J23" s="2"/>
      <c r="K23" s="2"/>
      <c r="L23" s="2"/>
      <c r="M23" s="2"/>
      <c r="N23" s="2"/>
      <c r="O23" s="3"/>
    </row>
    <row r="24" spans="1:15" ht="22.5">
      <c r="A24" s="11">
        <v>12</v>
      </c>
      <c r="B24" s="5" t="s">
        <v>20</v>
      </c>
      <c r="C24" s="6">
        <v>600000</v>
      </c>
      <c r="D24" s="5">
        <v>11</v>
      </c>
      <c r="E24" s="5">
        <v>10</v>
      </c>
      <c r="F24" s="7">
        <f t="shared" si="1"/>
        <v>55000</v>
      </c>
      <c r="G24" s="7">
        <f t="shared" si="0"/>
        <v>545000</v>
      </c>
      <c r="H24" s="2"/>
      <c r="I24" s="2"/>
      <c r="J24" s="2"/>
      <c r="K24" s="2"/>
      <c r="L24" s="2"/>
      <c r="M24" s="2"/>
      <c r="N24" s="2"/>
      <c r="O24" s="3"/>
    </row>
    <row r="25" spans="1:15" ht="22.5">
      <c r="A25" s="11">
        <v>12</v>
      </c>
      <c r="B25" s="7" t="s">
        <v>21</v>
      </c>
      <c r="C25" s="6">
        <f>7490000-1200000</f>
        <v>6290000</v>
      </c>
      <c r="D25" s="5">
        <v>11</v>
      </c>
      <c r="E25" s="5">
        <v>10</v>
      </c>
      <c r="F25" s="7">
        <f t="shared" si="1"/>
        <v>576583.3333333334</v>
      </c>
      <c r="G25" s="7">
        <f t="shared" si="0"/>
        <v>5713416.666666667</v>
      </c>
      <c r="H25" s="2"/>
      <c r="I25" s="2"/>
      <c r="J25" s="2"/>
      <c r="K25" s="2"/>
      <c r="L25" s="2"/>
      <c r="M25" s="2"/>
      <c r="N25" s="2"/>
      <c r="O25" s="3"/>
    </row>
    <row r="26" spans="1:15" ht="22.5">
      <c r="A26" s="11">
        <v>14</v>
      </c>
      <c r="B26" s="5" t="s">
        <v>22</v>
      </c>
      <c r="C26" s="6">
        <v>400000</v>
      </c>
      <c r="D26" s="5">
        <v>11</v>
      </c>
      <c r="E26" s="5">
        <v>10</v>
      </c>
      <c r="F26" s="7">
        <f t="shared" si="1"/>
        <v>36666.666666666664</v>
      </c>
      <c r="G26" s="7">
        <f t="shared" si="0"/>
        <v>363333.3333333333</v>
      </c>
      <c r="H26" s="2"/>
      <c r="I26" s="2"/>
      <c r="J26" s="2"/>
      <c r="K26" s="2"/>
      <c r="L26" s="2"/>
      <c r="M26" s="2"/>
      <c r="N26" s="2"/>
      <c r="O26" s="3"/>
    </row>
    <row r="27" spans="1:15" ht="22.5">
      <c r="A27" s="11">
        <v>14</v>
      </c>
      <c r="B27" s="5" t="s">
        <v>23</v>
      </c>
      <c r="C27" s="6">
        <v>2500000</v>
      </c>
      <c r="D27" s="5">
        <v>11</v>
      </c>
      <c r="E27" s="5">
        <v>10</v>
      </c>
      <c r="F27" s="7">
        <f t="shared" si="1"/>
        <v>229166.66666666666</v>
      </c>
      <c r="G27" s="7">
        <f t="shared" si="0"/>
        <v>2270833.3333333335</v>
      </c>
      <c r="H27" s="2"/>
      <c r="I27" s="2"/>
      <c r="J27" s="2"/>
      <c r="K27" s="2"/>
      <c r="L27" s="2"/>
      <c r="M27" s="2"/>
      <c r="N27" s="2"/>
      <c r="O27" s="3"/>
    </row>
    <row r="28" spans="1:15" ht="22.5">
      <c r="A28" s="11">
        <v>15</v>
      </c>
      <c r="B28" s="5" t="s">
        <v>24</v>
      </c>
      <c r="C28" s="6">
        <v>10940000</v>
      </c>
      <c r="D28" s="5">
        <v>11</v>
      </c>
      <c r="E28" s="5">
        <v>10</v>
      </c>
      <c r="F28" s="7">
        <f t="shared" si="1"/>
        <v>1002833.3333333334</v>
      </c>
      <c r="G28" s="7">
        <f t="shared" si="0"/>
        <v>9937166.666666666</v>
      </c>
      <c r="H28" s="2"/>
      <c r="I28" s="2"/>
      <c r="J28" s="2"/>
      <c r="K28" s="2"/>
      <c r="L28" s="2"/>
      <c r="M28" s="2"/>
      <c r="N28" s="2"/>
      <c r="O28" s="3"/>
    </row>
    <row r="29" spans="1:15" ht="22.5">
      <c r="A29" s="11">
        <v>33</v>
      </c>
      <c r="B29" s="5" t="s">
        <v>25</v>
      </c>
      <c r="C29" s="6">
        <v>1500000</v>
      </c>
      <c r="D29" s="5">
        <v>10</v>
      </c>
      <c r="E29" s="5">
        <v>10</v>
      </c>
      <c r="F29" s="7">
        <f t="shared" si="1"/>
        <v>125000</v>
      </c>
      <c r="G29" s="7">
        <f t="shared" si="0"/>
        <v>1375000</v>
      </c>
      <c r="H29" s="2"/>
      <c r="I29" s="2"/>
      <c r="J29" s="2"/>
      <c r="K29" s="2"/>
      <c r="L29" s="2"/>
      <c r="M29" s="2"/>
      <c r="N29" s="2"/>
      <c r="O29" s="3"/>
    </row>
    <row r="30" spans="1:15" ht="22.5">
      <c r="A30" s="11">
        <v>33</v>
      </c>
      <c r="B30" s="5" t="s">
        <v>20</v>
      </c>
      <c r="C30" s="6">
        <v>180000</v>
      </c>
      <c r="D30" s="5">
        <v>10</v>
      </c>
      <c r="E30" s="5">
        <v>10</v>
      </c>
      <c r="F30" s="7">
        <f t="shared" si="1"/>
        <v>15000</v>
      </c>
      <c r="G30" s="7">
        <f t="shared" si="0"/>
        <v>165000</v>
      </c>
      <c r="H30" s="2"/>
      <c r="I30" s="2"/>
      <c r="J30" s="2"/>
      <c r="K30" s="2"/>
      <c r="L30" s="2"/>
      <c r="M30" s="2"/>
      <c r="N30" s="2"/>
      <c r="O30" s="3"/>
    </row>
    <row r="31" spans="1:15" ht="22.5">
      <c r="A31" s="11">
        <v>56</v>
      </c>
      <c r="B31" s="5" t="s">
        <v>26</v>
      </c>
      <c r="C31" s="6">
        <v>752500</v>
      </c>
      <c r="D31" s="5">
        <v>10</v>
      </c>
      <c r="E31" s="5">
        <v>10</v>
      </c>
      <c r="F31" s="7">
        <f t="shared" si="1"/>
        <v>62708.333333333336</v>
      </c>
      <c r="G31" s="7">
        <f t="shared" si="0"/>
        <v>689791.6666666666</v>
      </c>
      <c r="H31" s="2"/>
      <c r="I31" s="2"/>
      <c r="J31" s="2"/>
      <c r="K31" s="2"/>
      <c r="L31" s="2"/>
      <c r="M31" s="2"/>
      <c r="N31" s="2"/>
      <c r="O31" s="3"/>
    </row>
    <row r="32" spans="1:15" ht="22.5">
      <c r="A32" s="11">
        <v>56</v>
      </c>
      <c r="B32" s="5" t="s">
        <v>26</v>
      </c>
      <c r="C32" s="6">
        <v>752500</v>
      </c>
      <c r="D32" s="5">
        <v>10</v>
      </c>
      <c r="E32" s="5">
        <v>10</v>
      </c>
      <c r="F32" s="7">
        <f t="shared" si="1"/>
        <v>62708.333333333336</v>
      </c>
      <c r="G32" s="7">
        <f t="shared" si="0"/>
        <v>689791.6666666666</v>
      </c>
      <c r="H32" s="2"/>
      <c r="I32" s="2"/>
      <c r="J32" s="2"/>
      <c r="K32" s="2"/>
      <c r="L32" s="2"/>
      <c r="M32" s="2"/>
      <c r="N32" s="2"/>
      <c r="O32" s="3"/>
    </row>
    <row r="33" spans="1:15" ht="22.5">
      <c r="A33" s="11">
        <v>56</v>
      </c>
      <c r="B33" s="5" t="s">
        <v>4</v>
      </c>
      <c r="C33" s="6">
        <v>850000</v>
      </c>
      <c r="D33" s="5">
        <v>10</v>
      </c>
      <c r="E33" s="5">
        <v>10</v>
      </c>
      <c r="F33" s="7">
        <f t="shared" si="1"/>
        <v>70833.33333333333</v>
      </c>
      <c r="G33" s="7">
        <f t="shared" si="0"/>
        <v>779166.6666666666</v>
      </c>
      <c r="H33" s="2"/>
      <c r="I33" s="2"/>
      <c r="J33" s="2"/>
      <c r="K33" s="2"/>
      <c r="L33" s="2"/>
      <c r="M33" s="2"/>
      <c r="N33" s="2"/>
      <c r="O33" s="3"/>
    </row>
    <row r="34" spans="1:15" ht="22.5">
      <c r="A34" s="11">
        <v>56</v>
      </c>
      <c r="B34" s="5" t="s">
        <v>4</v>
      </c>
      <c r="C34" s="6">
        <v>850000</v>
      </c>
      <c r="D34" s="5">
        <v>10</v>
      </c>
      <c r="E34" s="5">
        <v>10</v>
      </c>
      <c r="F34" s="7">
        <f t="shared" si="1"/>
        <v>70833.33333333333</v>
      </c>
      <c r="G34" s="7">
        <f t="shared" si="0"/>
        <v>779166.6666666666</v>
      </c>
      <c r="H34" s="2"/>
      <c r="I34" s="2"/>
      <c r="J34" s="2"/>
      <c r="K34" s="2"/>
      <c r="L34" s="2"/>
      <c r="M34" s="2"/>
      <c r="N34" s="2"/>
      <c r="O34" s="3"/>
    </row>
    <row r="35" spans="1:15" ht="22.5">
      <c r="A35" s="11">
        <v>56</v>
      </c>
      <c r="B35" s="5" t="s">
        <v>4</v>
      </c>
      <c r="C35" s="6">
        <v>850000</v>
      </c>
      <c r="D35" s="5">
        <v>10</v>
      </c>
      <c r="E35" s="5">
        <v>10</v>
      </c>
      <c r="F35" s="7">
        <f t="shared" si="1"/>
        <v>70833.33333333333</v>
      </c>
      <c r="G35" s="7">
        <f t="shared" si="0"/>
        <v>779166.6666666666</v>
      </c>
      <c r="H35" s="2"/>
      <c r="I35" s="2"/>
      <c r="J35" s="2"/>
      <c r="K35" s="2"/>
      <c r="L35" s="2"/>
      <c r="M35" s="2"/>
      <c r="N35" s="2"/>
      <c r="O35" s="3"/>
    </row>
    <row r="36" spans="1:15" ht="22.5">
      <c r="A36" s="11">
        <v>56</v>
      </c>
      <c r="B36" s="5" t="s">
        <v>5</v>
      </c>
      <c r="C36" s="6">
        <f>1900000-295000</f>
        <v>1605000</v>
      </c>
      <c r="D36" s="5">
        <v>10</v>
      </c>
      <c r="E36" s="5">
        <v>10</v>
      </c>
      <c r="F36" s="7">
        <f t="shared" si="1"/>
        <v>133750</v>
      </c>
      <c r="G36" s="7">
        <f t="shared" si="0"/>
        <v>1471250</v>
      </c>
      <c r="H36" s="2"/>
      <c r="I36" s="2"/>
      <c r="J36" s="2"/>
      <c r="K36" s="2"/>
      <c r="L36" s="2"/>
      <c r="M36" s="2"/>
      <c r="N36" s="2"/>
      <c r="O36" s="3"/>
    </row>
    <row r="37" spans="1:15" ht="22.5">
      <c r="A37" s="11">
        <v>56</v>
      </c>
      <c r="B37" s="5" t="s">
        <v>6</v>
      </c>
      <c r="C37" s="6">
        <v>820000</v>
      </c>
      <c r="D37" s="5">
        <v>10</v>
      </c>
      <c r="E37" s="5">
        <v>10</v>
      </c>
      <c r="F37" s="7">
        <f t="shared" si="1"/>
        <v>68333.33333333333</v>
      </c>
      <c r="G37" s="7">
        <f t="shared" si="0"/>
        <v>751666.6666666666</v>
      </c>
      <c r="H37" s="2"/>
      <c r="I37" s="2"/>
      <c r="J37" s="2"/>
      <c r="K37" s="2"/>
      <c r="L37" s="2"/>
      <c r="M37" s="2"/>
      <c r="N37" s="2"/>
      <c r="O37" s="3"/>
    </row>
    <row r="38" spans="1:15" ht="22.5">
      <c r="A38" s="11">
        <v>56</v>
      </c>
      <c r="B38" s="5" t="s">
        <v>6</v>
      </c>
      <c r="C38" s="6">
        <v>820000</v>
      </c>
      <c r="D38" s="5">
        <v>10</v>
      </c>
      <c r="E38" s="5">
        <v>10</v>
      </c>
      <c r="F38" s="7">
        <f t="shared" si="1"/>
        <v>68333.33333333333</v>
      </c>
      <c r="G38" s="7">
        <f t="shared" si="0"/>
        <v>751666.6666666666</v>
      </c>
      <c r="H38" s="2"/>
      <c r="I38" s="2"/>
      <c r="J38" s="2"/>
      <c r="K38" s="2"/>
      <c r="L38" s="2"/>
      <c r="M38" s="2"/>
      <c r="N38" s="2"/>
      <c r="O38" s="3"/>
    </row>
    <row r="39" spans="1:15" ht="22.5">
      <c r="A39" s="11">
        <v>56</v>
      </c>
      <c r="B39" s="7" t="s">
        <v>27</v>
      </c>
      <c r="C39" s="6">
        <v>110000</v>
      </c>
      <c r="D39" s="5">
        <v>10</v>
      </c>
      <c r="E39" s="5">
        <v>10</v>
      </c>
      <c r="F39" s="7">
        <f t="shared" si="1"/>
        <v>9166.666666666666</v>
      </c>
      <c r="G39" s="7">
        <f t="shared" si="0"/>
        <v>100833.33333333333</v>
      </c>
      <c r="H39" s="2"/>
      <c r="I39" s="2"/>
      <c r="J39" s="2"/>
      <c r="K39" s="2"/>
      <c r="L39" s="2"/>
      <c r="M39" s="2"/>
      <c r="N39" s="2"/>
      <c r="O39" s="3"/>
    </row>
    <row r="40" spans="1:15" ht="22.5">
      <c r="A40" s="11">
        <v>56</v>
      </c>
      <c r="B40" s="7" t="s">
        <v>28</v>
      </c>
      <c r="C40" s="6">
        <v>65000</v>
      </c>
      <c r="D40" s="5">
        <v>10</v>
      </c>
      <c r="E40" s="5">
        <v>10</v>
      </c>
      <c r="F40" s="7">
        <f t="shared" si="1"/>
        <v>5416.666666666667</v>
      </c>
      <c r="G40" s="7">
        <f t="shared" si="0"/>
        <v>59583.333333333336</v>
      </c>
      <c r="H40" s="2"/>
      <c r="I40" s="2"/>
      <c r="J40" s="2"/>
      <c r="K40" s="2"/>
      <c r="L40" s="2"/>
      <c r="M40" s="2"/>
      <c r="N40" s="2"/>
      <c r="O40" s="3"/>
    </row>
    <row r="41" spans="1:15" ht="22.5">
      <c r="A41" s="11">
        <v>56</v>
      </c>
      <c r="B41" s="7" t="s">
        <v>28</v>
      </c>
      <c r="C41" s="6">
        <v>65000</v>
      </c>
      <c r="D41" s="5">
        <v>10</v>
      </c>
      <c r="E41" s="5">
        <v>10</v>
      </c>
      <c r="F41" s="7">
        <f t="shared" si="1"/>
        <v>5416.666666666667</v>
      </c>
      <c r="G41" s="7">
        <f t="shared" si="0"/>
        <v>59583.333333333336</v>
      </c>
      <c r="H41" s="2"/>
      <c r="I41" s="2"/>
      <c r="J41" s="2"/>
      <c r="K41" s="2"/>
      <c r="L41" s="2"/>
      <c r="M41" s="2"/>
      <c r="N41" s="2"/>
      <c r="O41" s="3"/>
    </row>
    <row r="42" spans="1:15" ht="22.5">
      <c r="A42" s="11">
        <v>56</v>
      </c>
      <c r="B42" s="7" t="s">
        <v>29</v>
      </c>
      <c r="C42" s="6">
        <v>55000</v>
      </c>
      <c r="D42" s="5">
        <v>10</v>
      </c>
      <c r="E42" s="5">
        <v>10</v>
      </c>
      <c r="F42" s="7">
        <f t="shared" si="1"/>
        <v>4583.333333333333</v>
      </c>
      <c r="G42" s="7">
        <f t="shared" si="0"/>
        <v>50416.666666666664</v>
      </c>
      <c r="H42" s="2"/>
      <c r="I42" s="2"/>
      <c r="J42" s="2"/>
      <c r="K42" s="2"/>
      <c r="L42" s="2"/>
      <c r="M42" s="2"/>
      <c r="N42" s="2"/>
      <c r="O42" s="3"/>
    </row>
    <row r="43" spans="1:15" ht="22.5">
      <c r="A43" s="11">
        <v>58</v>
      </c>
      <c r="B43" s="5" t="s">
        <v>7</v>
      </c>
      <c r="C43" s="6">
        <v>6940000</v>
      </c>
      <c r="D43" s="5">
        <v>10</v>
      </c>
      <c r="E43" s="5">
        <v>10</v>
      </c>
      <c r="F43" s="7">
        <f t="shared" si="1"/>
        <v>578333.3333333334</v>
      </c>
      <c r="G43" s="7">
        <f t="shared" si="0"/>
        <v>6361666.666666667</v>
      </c>
      <c r="H43" s="2"/>
      <c r="I43" s="2"/>
      <c r="J43" s="2"/>
      <c r="K43" s="2"/>
      <c r="L43" s="2"/>
      <c r="M43" s="2"/>
      <c r="N43" s="2"/>
      <c r="O43" s="3"/>
    </row>
    <row r="44" spans="1:15" ht="22.5">
      <c r="A44" s="11">
        <v>144</v>
      </c>
      <c r="B44" s="7" t="s">
        <v>30</v>
      </c>
      <c r="C44" s="6">
        <v>1950000</v>
      </c>
      <c r="D44" s="5">
        <v>9</v>
      </c>
      <c r="E44" s="5">
        <v>4</v>
      </c>
      <c r="F44" s="7">
        <f aca="true" t="shared" si="3" ref="F44:F56">C44/4*D44/12</f>
        <v>365625</v>
      </c>
      <c r="G44" s="7">
        <f t="shared" si="0"/>
        <v>1584375</v>
      </c>
      <c r="H44" s="2"/>
      <c r="I44" s="2"/>
      <c r="J44" s="2"/>
      <c r="K44" s="2"/>
      <c r="L44" s="2"/>
      <c r="M44" s="2"/>
      <c r="N44" s="2"/>
      <c r="O44" s="3"/>
    </row>
    <row r="45" spans="1:15" ht="22.5">
      <c r="A45" s="11">
        <v>144</v>
      </c>
      <c r="B45" s="7" t="s">
        <v>30</v>
      </c>
      <c r="C45" s="6">
        <v>1950000</v>
      </c>
      <c r="D45" s="5">
        <v>9</v>
      </c>
      <c r="E45" s="5">
        <v>4</v>
      </c>
      <c r="F45" s="7">
        <f t="shared" si="3"/>
        <v>365625</v>
      </c>
      <c r="G45" s="7">
        <f t="shared" si="0"/>
        <v>1584375</v>
      </c>
      <c r="H45" s="2"/>
      <c r="I45" s="2"/>
      <c r="J45" s="2"/>
      <c r="K45" s="2"/>
      <c r="L45" s="2"/>
      <c r="M45" s="2"/>
      <c r="N45" s="2"/>
      <c r="O45" s="3"/>
    </row>
    <row r="46" spans="1:15" ht="22.5">
      <c r="A46" s="11">
        <v>144</v>
      </c>
      <c r="B46" s="7" t="s">
        <v>30</v>
      </c>
      <c r="C46" s="6">
        <v>1950000</v>
      </c>
      <c r="D46" s="5">
        <v>9</v>
      </c>
      <c r="E46" s="5">
        <v>4</v>
      </c>
      <c r="F46" s="7">
        <f t="shared" si="3"/>
        <v>365625</v>
      </c>
      <c r="G46" s="7">
        <f t="shared" si="0"/>
        <v>1584375</v>
      </c>
      <c r="H46" s="2"/>
      <c r="I46" s="2"/>
      <c r="J46" s="2"/>
      <c r="K46" s="2"/>
      <c r="L46" s="2"/>
      <c r="M46" s="2"/>
      <c r="N46" s="2"/>
      <c r="O46" s="3"/>
    </row>
    <row r="47" spans="1:15" ht="22.5">
      <c r="A47" s="11">
        <v>144</v>
      </c>
      <c r="B47" s="5" t="s">
        <v>19</v>
      </c>
      <c r="C47" s="6">
        <v>300000</v>
      </c>
      <c r="D47" s="5">
        <v>9</v>
      </c>
      <c r="E47" s="5">
        <v>4</v>
      </c>
      <c r="F47" s="7">
        <f t="shared" si="3"/>
        <v>56250</v>
      </c>
      <c r="G47" s="7">
        <f t="shared" si="0"/>
        <v>243750</v>
      </c>
      <c r="H47" s="2"/>
      <c r="I47" s="2"/>
      <c r="J47" s="2"/>
      <c r="K47" s="2"/>
      <c r="L47" s="2"/>
      <c r="M47" s="2"/>
      <c r="N47" s="2"/>
      <c r="O47" s="3"/>
    </row>
    <row r="48" spans="1:15" ht="22.5">
      <c r="A48" s="11">
        <v>144</v>
      </c>
      <c r="B48" s="5" t="s">
        <v>19</v>
      </c>
      <c r="C48" s="6">
        <v>300000</v>
      </c>
      <c r="D48" s="5">
        <v>9</v>
      </c>
      <c r="E48" s="5">
        <v>4</v>
      </c>
      <c r="F48" s="7">
        <f t="shared" si="3"/>
        <v>56250</v>
      </c>
      <c r="G48" s="7">
        <f t="shared" si="0"/>
        <v>243750</v>
      </c>
      <c r="H48" s="2"/>
      <c r="I48" s="2"/>
      <c r="J48" s="2"/>
      <c r="K48" s="2"/>
      <c r="L48" s="2"/>
      <c r="M48" s="2"/>
      <c r="N48" s="2"/>
      <c r="O48" s="3"/>
    </row>
    <row r="49" spans="1:15" ht="22.5">
      <c r="A49" s="11">
        <v>144</v>
      </c>
      <c r="B49" s="5" t="s">
        <v>19</v>
      </c>
      <c r="C49" s="6">
        <v>300000</v>
      </c>
      <c r="D49" s="5">
        <v>9</v>
      </c>
      <c r="E49" s="5">
        <v>4</v>
      </c>
      <c r="F49" s="7">
        <f t="shared" si="3"/>
        <v>56250</v>
      </c>
      <c r="G49" s="7">
        <f t="shared" si="0"/>
        <v>243750</v>
      </c>
      <c r="H49" s="2"/>
      <c r="I49" s="2"/>
      <c r="J49" s="2"/>
      <c r="K49" s="2"/>
      <c r="L49" s="2"/>
      <c r="M49" s="2"/>
      <c r="N49" s="2"/>
      <c r="O49" s="3"/>
    </row>
    <row r="50" spans="1:15" ht="22.5">
      <c r="A50" s="11">
        <v>144</v>
      </c>
      <c r="B50" s="5" t="s">
        <v>3</v>
      </c>
      <c r="C50" s="6">
        <v>7966000</v>
      </c>
      <c r="D50" s="5">
        <v>9</v>
      </c>
      <c r="E50" s="5">
        <v>4</v>
      </c>
      <c r="F50" s="7">
        <f t="shared" si="3"/>
        <v>1493625</v>
      </c>
      <c r="G50" s="7">
        <f t="shared" si="0"/>
        <v>6472375</v>
      </c>
      <c r="H50" s="2"/>
      <c r="I50" s="2"/>
      <c r="J50" s="2"/>
      <c r="K50" s="2"/>
      <c r="L50" s="2"/>
      <c r="M50" s="2"/>
      <c r="N50" s="2"/>
      <c r="O50" s="3"/>
    </row>
    <row r="51" spans="1:15" ht="22.5">
      <c r="A51" s="11">
        <v>144</v>
      </c>
      <c r="B51" s="5" t="s">
        <v>3</v>
      </c>
      <c r="C51" s="6">
        <v>7967000</v>
      </c>
      <c r="D51" s="5">
        <v>9</v>
      </c>
      <c r="E51" s="5">
        <v>4</v>
      </c>
      <c r="F51" s="7">
        <f t="shared" si="3"/>
        <v>1493812.5</v>
      </c>
      <c r="G51" s="7">
        <f t="shared" si="0"/>
        <v>6473187.5</v>
      </c>
      <c r="H51" s="2"/>
      <c r="I51" s="2"/>
      <c r="J51" s="2"/>
      <c r="K51" s="2"/>
      <c r="L51" s="2"/>
      <c r="M51" s="2"/>
      <c r="N51" s="2"/>
      <c r="O51" s="3"/>
    </row>
    <row r="52" spans="1:15" ht="22.5">
      <c r="A52" s="11">
        <v>144</v>
      </c>
      <c r="B52" s="5" t="s">
        <v>3</v>
      </c>
      <c r="C52" s="6">
        <v>7967000</v>
      </c>
      <c r="D52" s="5">
        <v>9</v>
      </c>
      <c r="E52" s="5">
        <v>4</v>
      </c>
      <c r="F52" s="7">
        <f t="shared" si="3"/>
        <v>1493812.5</v>
      </c>
      <c r="G52" s="7">
        <f t="shared" si="0"/>
        <v>6473187.5</v>
      </c>
      <c r="H52" s="2"/>
      <c r="I52" s="2"/>
      <c r="J52" s="2"/>
      <c r="K52" s="2"/>
      <c r="L52" s="2"/>
      <c r="M52" s="2"/>
      <c r="N52" s="2"/>
      <c r="O52" s="3"/>
    </row>
    <row r="53" spans="1:15" ht="22.5">
      <c r="A53" s="11">
        <v>144</v>
      </c>
      <c r="B53" s="5" t="s">
        <v>18</v>
      </c>
      <c r="C53" s="6">
        <v>50000</v>
      </c>
      <c r="D53" s="5">
        <v>9</v>
      </c>
      <c r="E53" s="5">
        <v>4</v>
      </c>
      <c r="F53" s="7">
        <f t="shared" si="3"/>
        <v>9375</v>
      </c>
      <c r="G53" s="7">
        <f t="shared" si="0"/>
        <v>40625</v>
      </c>
      <c r="H53" s="2"/>
      <c r="I53" s="2"/>
      <c r="J53" s="2"/>
      <c r="K53" s="2"/>
      <c r="L53" s="2"/>
      <c r="M53" s="2"/>
      <c r="N53" s="2"/>
      <c r="O53" s="3"/>
    </row>
    <row r="54" spans="1:15" ht="22.5">
      <c r="A54" s="11">
        <v>144</v>
      </c>
      <c r="B54" s="5" t="s">
        <v>18</v>
      </c>
      <c r="C54" s="6">
        <v>50000</v>
      </c>
      <c r="D54" s="5">
        <v>9</v>
      </c>
      <c r="E54" s="5">
        <v>4</v>
      </c>
      <c r="F54" s="7">
        <f t="shared" si="3"/>
        <v>9375</v>
      </c>
      <c r="G54" s="7">
        <f t="shared" si="0"/>
        <v>40625</v>
      </c>
      <c r="H54" s="2"/>
      <c r="I54" s="2"/>
      <c r="J54" s="2"/>
      <c r="K54" s="2"/>
      <c r="L54" s="2"/>
      <c r="M54" s="2"/>
      <c r="N54" s="2"/>
      <c r="O54" s="3"/>
    </row>
    <row r="55" spans="1:15" ht="22.5">
      <c r="A55" s="11">
        <v>144</v>
      </c>
      <c r="B55" s="5" t="s">
        <v>18</v>
      </c>
      <c r="C55" s="6">
        <v>50000</v>
      </c>
      <c r="D55" s="5">
        <v>9</v>
      </c>
      <c r="E55" s="5">
        <v>4</v>
      </c>
      <c r="F55" s="7">
        <f t="shared" si="3"/>
        <v>9375</v>
      </c>
      <c r="G55" s="7">
        <f t="shared" si="0"/>
        <v>40625</v>
      </c>
      <c r="H55" s="2"/>
      <c r="I55" s="2"/>
      <c r="J55" s="2"/>
      <c r="K55" s="2"/>
      <c r="L55" s="2"/>
      <c r="M55" s="2"/>
      <c r="N55" s="2"/>
      <c r="O55" s="3"/>
    </row>
    <row r="56" spans="1:15" ht="22.5">
      <c r="A56" s="11">
        <v>144</v>
      </c>
      <c r="B56" s="5" t="s">
        <v>65</v>
      </c>
      <c r="C56" s="6">
        <v>3800000</v>
      </c>
      <c r="D56" s="5">
        <v>9</v>
      </c>
      <c r="E56" s="5">
        <v>4</v>
      </c>
      <c r="F56" s="7">
        <f t="shared" si="3"/>
        <v>712500</v>
      </c>
      <c r="G56" s="7">
        <f t="shared" si="0"/>
        <v>3087500</v>
      </c>
      <c r="H56" s="2"/>
      <c r="I56" s="2"/>
      <c r="J56" s="2"/>
      <c r="K56" s="2"/>
      <c r="L56" s="2"/>
      <c r="M56" s="2"/>
      <c r="N56" s="2"/>
      <c r="O56" s="3"/>
    </row>
    <row r="57" spans="1:15" ht="22.5">
      <c r="A57" s="11">
        <v>162</v>
      </c>
      <c r="B57" s="5" t="s">
        <v>31</v>
      </c>
      <c r="C57" s="6">
        <v>7622000</v>
      </c>
      <c r="D57" s="5">
        <v>9</v>
      </c>
      <c r="E57" s="5">
        <v>10</v>
      </c>
      <c r="F57" s="7">
        <f t="shared" si="1"/>
        <v>571650</v>
      </c>
      <c r="G57" s="7">
        <f t="shared" si="0"/>
        <v>7050350</v>
      </c>
      <c r="H57" s="2"/>
      <c r="I57" s="2"/>
      <c r="J57" s="2"/>
      <c r="K57" s="2"/>
      <c r="L57" s="2"/>
      <c r="M57" s="2"/>
      <c r="N57" s="2"/>
      <c r="O57" s="3"/>
    </row>
    <row r="58" spans="1:15" ht="22.5">
      <c r="A58" s="11">
        <v>235</v>
      </c>
      <c r="B58" s="5" t="s">
        <v>32</v>
      </c>
      <c r="C58" s="6">
        <v>2180000</v>
      </c>
      <c r="D58" s="5">
        <v>8</v>
      </c>
      <c r="E58" s="5">
        <v>10</v>
      </c>
      <c r="F58" s="7">
        <f t="shared" si="1"/>
        <v>145333.33333333334</v>
      </c>
      <c r="G58" s="7">
        <f t="shared" si="0"/>
        <v>2034666.6666666667</v>
      </c>
      <c r="H58" s="2"/>
      <c r="I58" s="2"/>
      <c r="J58" s="2"/>
      <c r="K58" s="2"/>
      <c r="L58" s="2"/>
      <c r="M58" s="2"/>
      <c r="N58" s="2"/>
      <c r="O58" s="3"/>
    </row>
    <row r="59" spans="1:15" ht="22.5">
      <c r="A59" s="11">
        <v>235</v>
      </c>
      <c r="B59" s="5" t="s">
        <v>32</v>
      </c>
      <c r="C59" s="6">
        <v>2180000</v>
      </c>
      <c r="D59" s="5">
        <v>8</v>
      </c>
      <c r="E59" s="5">
        <v>10</v>
      </c>
      <c r="F59" s="7">
        <f t="shared" si="1"/>
        <v>145333.33333333334</v>
      </c>
      <c r="G59" s="7">
        <f t="shared" si="0"/>
        <v>2034666.6666666667</v>
      </c>
      <c r="H59" s="2"/>
      <c r="I59" s="2"/>
      <c r="J59" s="2"/>
      <c r="K59" s="2"/>
      <c r="L59" s="2"/>
      <c r="M59" s="2"/>
      <c r="N59" s="2"/>
      <c r="O59" s="3"/>
    </row>
    <row r="60" spans="1:15" ht="22.5">
      <c r="A60" s="11">
        <v>235</v>
      </c>
      <c r="B60" s="7" t="s">
        <v>33</v>
      </c>
      <c r="C60" s="6">
        <v>350000</v>
      </c>
      <c r="D60" s="5">
        <v>8</v>
      </c>
      <c r="E60" s="5">
        <v>10</v>
      </c>
      <c r="F60" s="7">
        <f t="shared" si="1"/>
        <v>23333.333333333332</v>
      </c>
      <c r="G60" s="7">
        <f t="shared" si="0"/>
        <v>326666.6666666667</v>
      </c>
      <c r="H60" s="2"/>
      <c r="I60" s="2"/>
      <c r="J60" s="2"/>
      <c r="K60" s="2"/>
      <c r="L60" s="2"/>
      <c r="M60" s="2"/>
      <c r="N60" s="2"/>
      <c r="O60" s="3"/>
    </row>
    <row r="61" spans="1:15" ht="22.5">
      <c r="A61" s="11">
        <v>235</v>
      </c>
      <c r="B61" s="7" t="s">
        <v>33</v>
      </c>
      <c r="C61" s="6">
        <v>350000</v>
      </c>
      <c r="D61" s="5">
        <v>8</v>
      </c>
      <c r="E61" s="5">
        <v>10</v>
      </c>
      <c r="F61" s="7">
        <f t="shared" si="1"/>
        <v>23333.333333333332</v>
      </c>
      <c r="G61" s="7">
        <f t="shared" si="0"/>
        <v>326666.6666666667</v>
      </c>
      <c r="H61" s="2"/>
      <c r="I61" s="2"/>
      <c r="J61" s="2"/>
      <c r="K61" s="2"/>
      <c r="L61" s="2"/>
      <c r="M61" s="2"/>
      <c r="N61" s="2"/>
      <c r="O61" s="3"/>
    </row>
    <row r="62" spans="1:15" ht="22.5">
      <c r="A62" s="11">
        <v>235</v>
      </c>
      <c r="B62" s="7" t="s">
        <v>33</v>
      </c>
      <c r="C62" s="6">
        <v>250000</v>
      </c>
      <c r="D62" s="5">
        <v>8</v>
      </c>
      <c r="E62" s="5">
        <v>10</v>
      </c>
      <c r="F62" s="7">
        <f t="shared" si="1"/>
        <v>16666.666666666668</v>
      </c>
      <c r="G62" s="7">
        <f t="shared" si="0"/>
        <v>233333.33333333334</v>
      </c>
      <c r="H62" s="2"/>
      <c r="I62" s="2"/>
      <c r="J62" s="2"/>
      <c r="K62" s="2"/>
      <c r="L62" s="2"/>
      <c r="M62" s="2"/>
      <c r="N62" s="2"/>
      <c r="O62" s="3"/>
    </row>
    <row r="63" spans="1:15" ht="22.5">
      <c r="A63" s="11">
        <v>269</v>
      </c>
      <c r="B63" s="5" t="s">
        <v>34</v>
      </c>
      <c r="C63" s="6">
        <v>550000</v>
      </c>
      <c r="D63" s="5">
        <v>7</v>
      </c>
      <c r="E63" s="5">
        <v>10</v>
      </c>
      <c r="F63" s="7">
        <f t="shared" si="1"/>
        <v>32083.333333333332</v>
      </c>
      <c r="G63" s="7">
        <f t="shared" si="0"/>
        <v>517916.6666666667</v>
      </c>
      <c r="H63" s="2"/>
      <c r="I63" s="2"/>
      <c r="J63" s="2"/>
      <c r="K63" s="2"/>
      <c r="L63" s="2"/>
      <c r="M63" s="2"/>
      <c r="N63" s="2"/>
      <c r="O63" s="3"/>
    </row>
    <row r="64" spans="1:15" ht="22.5">
      <c r="A64" s="11">
        <v>272</v>
      </c>
      <c r="B64" s="5" t="s">
        <v>19</v>
      </c>
      <c r="C64" s="6">
        <v>165000</v>
      </c>
      <c r="D64" s="5">
        <v>7</v>
      </c>
      <c r="E64" s="5">
        <v>4</v>
      </c>
      <c r="F64" s="7">
        <f>C64/4*D64/12</f>
        <v>24062.5</v>
      </c>
      <c r="G64" s="7">
        <f t="shared" si="0"/>
        <v>140937.5</v>
      </c>
      <c r="H64" s="2"/>
      <c r="I64" s="2"/>
      <c r="J64" s="2"/>
      <c r="K64" s="2"/>
      <c r="L64" s="2"/>
      <c r="M64" s="2"/>
      <c r="N64" s="2"/>
      <c r="O64" s="3"/>
    </row>
    <row r="65" spans="1:15" ht="22.5">
      <c r="A65" s="11">
        <v>277</v>
      </c>
      <c r="B65" s="5" t="s">
        <v>35</v>
      </c>
      <c r="C65" s="6">
        <f>1300000+5200000</f>
        <v>6500000</v>
      </c>
      <c r="D65" s="5">
        <v>7</v>
      </c>
      <c r="E65" s="5">
        <v>10</v>
      </c>
      <c r="F65" s="7">
        <f t="shared" si="1"/>
        <v>379166.6666666667</v>
      </c>
      <c r="G65" s="7">
        <f t="shared" si="0"/>
        <v>6120833.333333333</v>
      </c>
      <c r="H65" s="2"/>
      <c r="I65" s="2"/>
      <c r="J65" s="2"/>
      <c r="K65" s="2"/>
      <c r="L65" s="2"/>
      <c r="M65" s="2"/>
      <c r="N65" s="2"/>
      <c r="O65" s="3"/>
    </row>
    <row r="66" spans="1:15" ht="22.5">
      <c r="A66" s="11">
        <v>423</v>
      </c>
      <c r="B66" s="5" t="s">
        <v>37</v>
      </c>
      <c r="C66" s="6">
        <v>3350000</v>
      </c>
      <c r="D66" s="5">
        <v>5</v>
      </c>
      <c r="E66" s="5">
        <v>10</v>
      </c>
      <c r="F66" s="7">
        <f t="shared" si="1"/>
        <v>139583.33333333334</v>
      </c>
      <c r="G66" s="7">
        <f t="shared" si="0"/>
        <v>3210416.6666666665</v>
      </c>
      <c r="H66" s="2"/>
      <c r="I66" s="2"/>
      <c r="J66" s="2"/>
      <c r="K66" s="2"/>
      <c r="L66" s="2"/>
      <c r="M66" s="2"/>
      <c r="N66" s="2"/>
      <c r="O66" s="3"/>
    </row>
    <row r="67" spans="1:15" ht="22.5">
      <c r="A67" s="11">
        <v>427</v>
      </c>
      <c r="B67" s="5" t="s">
        <v>78</v>
      </c>
      <c r="C67" s="6">
        <v>48000000</v>
      </c>
      <c r="D67" s="5">
        <v>5</v>
      </c>
      <c r="E67" s="5"/>
      <c r="F67" s="7">
        <v>0</v>
      </c>
      <c r="G67" s="7">
        <f t="shared" si="0"/>
        <v>48000000</v>
      </c>
      <c r="H67" s="2"/>
      <c r="I67" s="2"/>
      <c r="J67" s="2"/>
      <c r="K67" s="2"/>
      <c r="L67" s="2"/>
      <c r="M67" s="2"/>
      <c r="N67" s="2"/>
      <c r="O67" s="3"/>
    </row>
    <row r="68" spans="1:15" ht="22.5">
      <c r="A68" s="11">
        <v>434</v>
      </c>
      <c r="B68" s="5" t="s">
        <v>63</v>
      </c>
      <c r="C68" s="6">
        <v>600000</v>
      </c>
      <c r="D68" s="5">
        <v>5</v>
      </c>
      <c r="E68" s="5">
        <v>10</v>
      </c>
      <c r="F68" s="7">
        <f t="shared" si="1"/>
        <v>25000</v>
      </c>
      <c r="G68" s="7">
        <f t="shared" si="0"/>
        <v>575000</v>
      </c>
      <c r="H68" s="2"/>
      <c r="I68" s="2"/>
      <c r="J68" s="2"/>
      <c r="K68" s="2"/>
      <c r="L68" s="2"/>
      <c r="M68" s="2"/>
      <c r="N68" s="2"/>
      <c r="O68" s="3"/>
    </row>
    <row r="69" spans="1:15" ht="22.5">
      <c r="A69" s="11">
        <v>441</v>
      </c>
      <c r="B69" s="5" t="s">
        <v>38</v>
      </c>
      <c r="C69" s="6">
        <v>890000</v>
      </c>
      <c r="D69" s="5">
        <v>5</v>
      </c>
      <c r="E69" s="5">
        <v>10</v>
      </c>
      <c r="F69" s="7">
        <f t="shared" si="1"/>
        <v>37083.333333333336</v>
      </c>
      <c r="G69" s="7">
        <f t="shared" si="0"/>
        <v>852916.6666666666</v>
      </c>
      <c r="H69" s="2"/>
      <c r="I69" s="2"/>
      <c r="J69" s="2"/>
      <c r="K69" s="2"/>
      <c r="L69" s="2"/>
      <c r="M69" s="2"/>
      <c r="N69" s="2"/>
      <c r="O69" s="3"/>
    </row>
    <row r="70" spans="1:15" ht="22.5">
      <c r="A70" s="11">
        <v>451</v>
      </c>
      <c r="B70" s="7" t="s">
        <v>39</v>
      </c>
      <c r="C70" s="6">
        <v>35980000</v>
      </c>
      <c r="D70" s="5">
        <v>5</v>
      </c>
      <c r="E70" s="5">
        <v>10</v>
      </c>
      <c r="F70" s="7">
        <f t="shared" si="1"/>
        <v>1499166.6666666667</v>
      </c>
      <c r="G70" s="7">
        <f t="shared" si="0"/>
        <v>34480833.333333336</v>
      </c>
      <c r="H70" s="2"/>
      <c r="I70" s="2"/>
      <c r="J70" s="2"/>
      <c r="K70" s="2"/>
      <c r="L70" s="2"/>
      <c r="M70" s="2"/>
      <c r="N70" s="2"/>
      <c r="O70" s="3"/>
    </row>
    <row r="71" spans="1:15" ht="22.5">
      <c r="A71" s="11">
        <v>451</v>
      </c>
      <c r="B71" s="7" t="s">
        <v>40</v>
      </c>
      <c r="C71" s="6">
        <v>1560000</v>
      </c>
      <c r="D71" s="5">
        <v>5</v>
      </c>
      <c r="E71" s="5">
        <v>10</v>
      </c>
      <c r="F71" s="7">
        <f t="shared" si="1"/>
        <v>65000</v>
      </c>
      <c r="G71" s="7">
        <f aca="true" t="shared" si="4" ref="G71:G124">C71-F71</f>
        <v>1495000</v>
      </c>
      <c r="H71" s="2"/>
      <c r="I71" s="2"/>
      <c r="J71" s="2"/>
      <c r="K71" s="2"/>
      <c r="L71" s="2"/>
      <c r="M71" s="2"/>
      <c r="N71" s="2"/>
      <c r="O71" s="3"/>
    </row>
    <row r="72" spans="1:15" ht="22.5">
      <c r="A72" s="11">
        <v>451</v>
      </c>
      <c r="B72" s="7" t="s">
        <v>40</v>
      </c>
      <c r="C72" s="6">
        <v>1560000</v>
      </c>
      <c r="D72" s="5">
        <v>5</v>
      </c>
      <c r="E72" s="5">
        <v>10</v>
      </c>
      <c r="F72" s="7">
        <f aca="true" t="shared" si="5" ref="F72:F120">C72/10*D72/12</f>
        <v>65000</v>
      </c>
      <c r="G72" s="7">
        <f t="shared" si="4"/>
        <v>1495000</v>
      </c>
      <c r="H72" s="2"/>
      <c r="I72" s="2"/>
      <c r="J72" s="2"/>
      <c r="K72" s="2"/>
      <c r="L72" s="2"/>
      <c r="M72" s="2"/>
      <c r="N72" s="2"/>
      <c r="O72" s="3"/>
    </row>
    <row r="73" spans="1:15" ht="22.5">
      <c r="A73" s="11">
        <v>451</v>
      </c>
      <c r="B73" s="7" t="s">
        <v>41</v>
      </c>
      <c r="C73" s="6">
        <v>14500000</v>
      </c>
      <c r="D73" s="5">
        <v>5</v>
      </c>
      <c r="E73" s="5">
        <v>10</v>
      </c>
      <c r="F73" s="7">
        <f t="shared" si="5"/>
        <v>604166.6666666666</v>
      </c>
      <c r="G73" s="7">
        <f t="shared" si="4"/>
        <v>13895833.333333334</v>
      </c>
      <c r="H73" s="2"/>
      <c r="I73" s="2"/>
      <c r="J73" s="2"/>
      <c r="K73" s="2"/>
      <c r="L73" s="2"/>
      <c r="M73" s="2"/>
      <c r="N73" s="2"/>
      <c r="O73" s="3"/>
    </row>
    <row r="74" spans="1:15" ht="22.5">
      <c r="A74" s="11">
        <v>451</v>
      </c>
      <c r="B74" s="7" t="s">
        <v>42</v>
      </c>
      <c r="C74" s="6">
        <v>1200000</v>
      </c>
      <c r="D74" s="5">
        <v>5</v>
      </c>
      <c r="E74" s="5">
        <v>10</v>
      </c>
      <c r="F74" s="7">
        <f t="shared" si="5"/>
        <v>50000</v>
      </c>
      <c r="G74" s="7">
        <f t="shared" si="4"/>
        <v>1150000</v>
      </c>
      <c r="H74" s="2"/>
      <c r="I74" s="2"/>
      <c r="J74" s="2"/>
      <c r="K74" s="2"/>
      <c r="L74" s="2"/>
      <c r="M74" s="2"/>
      <c r="N74" s="2"/>
      <c r="O74" s="3"/>
    </row>
    <row r="75" spans="1:15" ht="22.5">
      <c r="A75" s="11">
        <v>451</v>
      </c>
      <c r="B75" s="7" t="s">
        <v>42</v>
      </c>
      <c r="C75" s="6">
        <v>1200000</v>
      </c>
      <c r="D75" s="5">
        <v>5</v>
      </c>
      <c r="E75" s="5">
        <v>10</v>
      </c>
      <c r="F75" s="7">
        <f t="shared" si="5"/>
        <v>50000</v>
      </c>
      <c r="G75" s="7">
        <f t="shared" si="4"/>
        <v>1150000</v>
      </c>
      <c r="H75" s="2"/>
      <c r="I75" s="2"/>
      <c r="J75" s="2"/>
      <c r="K75" s="2"/>
      <c r="L75" s="2"/>
      <c r="M75" s="2"/>
      <c r="N75" s="2"/>
      <c r="O75" s="3"/>
    </row>
    <row r="76" spans="1:15" ht="22.5">
      <c r="A76" s="11">
        <v>451</v>
      </c>
      <c r="B76" s="7" t="s">
        <v>42</v>
      </c>
      <c r="C76" s="6">
        <v>1200000</v>
      </c>
      <c r="D76" s="5">
        <v>5</v>
      </c>
      <c r="E76" s="5">
        <v>10</v>
      </c>
      <c r="F76" s="7">
        <f t="shared" si="5"/>
        <v>50000</v>
      </c>
      <c r="G76" s="7">
        <f t="shared" si="4"/>
        <v>1150000</v>
      </c>
      <c r="H76" s="2"/>
      <c r="I76" s="2"/>
      <c r="J76" s="2"/>
      <c r="K76" s="2"/>
      <c r="L76" s="2"/>
      <c r="M76" s="2"/>
      <c r="N76" s="2"/>
      <c r="O76" s="3"/>
    </row>
    <row r="77" spans="1:15" ht="22.5">
      <c r="A77" s="11">
        <v>451</v>
      </c>
      <c r="B77" s="7" t="s">
        <v>42</v>
      </c>
      <c r="C77" s="6">
        <v>1200000</v>
      </c>
      <c r="D77" s="5">
        <v>5</v>
      </c>
      <c r="E77" s="5">
        <v>10</v>
      </c>
      <c r="F77" s="7">
        <f t="shared" si="5"/>
        <v>50000</v>
      </c>
      <c r="G77" s="7">
        <f t="shared" si="4"/>
        <v>1150000</v>
      </c>
      <c r="H77" s="2"/>
      <c r="I77" s="2"/>
      <c r="J77" s="2"/>
      <c r="K77" s="2"/>
      <c r="L77" s="2"/>
      <c r="M77" s="2"/>
      <c r="N77" s="2"/>
      <c r="O77" s="3"/>
    </row>
    <row r="78" spans="1:15" ht="22.5">
      <c r="A78" s="11">
        <v>451</v>
      </c>
      <c r="B78" s="7" t="s">
        <v>42</v>
      </c>
      <c r="C78" s="6">
        <v>1200000</v>
      </c>
      <c r="D78" s="5">
        <v>5</v>
      </c>
      <c r="E78" s="5">
        <v>10</v>
      </c>
      <c r="F78" s="7">
        <f t="shared" si="5"/>
        <v>50000</v>
      </c>
      <c r="G78" s="7">
        <f t="shared" si="4"/>
        <v>1150000</v>
      </c>
      <c r="H78" s="2"/>
      <c r="I78" s="2"/>
      <c r="J78" s="2"/>
      <c r="K78" s="2"/>
      <c r="L78" s="2"/>
      <c r="M78" s="2"/>
      <c r="N78" s="2"/>
      <c r="O78" s="3"/>
    </row>
    <row r="79" spans="1:15" ht="22.5">
      <c r="A79" s="11">
        <v>451</v>
      </c>
      <c r="B79" s="7" t="s">
        <v>42</v>
      </c>
      <c r="C79" s="6">
        <v>1200000</v>
      </c>
      <c r="D79" s="5">
        <v>5</v>
      </c>
      <c r="E79" s="5">
        <v>10</v>
      </c>
      <c r="F79" s="7">
        <f t="shared" si="5"/>
        <v>50000</v>
      </c>
      <c r="G79" s="7">
        <f t="shared" si="4"/>
        <v>1150000</v>
      </c>
      <c r="H79" s="2"/>
      <c r="I79" s="2"/>
      <c r="J79" s="2"/>
      <c r="K79" s="2"/>
      <c r="L79" s="2"/>
      <c r="M79" s="2"/>
      <c r="N79" s="2"/>
      <c r="O79" s="3"/>
    </row>
    <row r="80" spans="1:15" ht="22.5">
      <c r="A80" s="11">
        <v>451</v>
      </c>
      <c r="B80" s="7" t="s">
        <v>42</v>
      </c>
      <c r="C80" s="6">
        <v>1200000</v>
      </c>
      <c r="D80" s="5">
        <v>5</v>
      </c>
      <c r="E80" s="5">
        <v>10</v>
      </c>
      <c r="F80" s="7">
        <f t="shared" si="5"/>
        <v>50000</v>
      </c>
      <c r="G80" s="7">
        <f t="shared" si="4"/>
        <v>1150000</v>
      </c>
      <c r="H80" s="2"/>
      <c r="I80" s="2"/>
      <c r="J80" s="2"/>
      <c r="K80" s="2"/>
      <c r="L80" s="2"/>
      <c r="M80" s="2"/>
      <c r="N80" s="2"/>
      <c r="O80" s="3"/>
    </row>
    <row r="81" spans="1:15" ht="22.5">
      <c r="A81" s="11">
        <v>451</v>
      </c>
      <c r="B81" s="7" t="s">
        <v>43</v>
      </c>
      <c r="C81" s="6">
        <v>2200000</v>
      </c>
      <c r="D81" s="5">
        <v>5</v>
      </c>
      <c r="E81" s="5">
        <v>10</v>
      </c>
      <c r="F81" s="7">
        <f t="shared" si="5"/>
        <v>91666.66666666667</v>
      </c>
      <c r="G81" s="7">
        <f t="shared" si="4"/>
        <v>2108333.3333333335</v>
      </c>
      <c r="H81" s="2"/>
      <c r="I81" s="2"/>
      <c r="J81" s="2"/>
      <c r="K81" s="2"/>
      <c r="L81" s="2"/>
      <c r="M81" s="2"/>
      <c r="N81" s="2"/>
      <c r="O81" s="3"/>
    </row>
    <row r="82" spans="1:15" ht="22.5">
      <c r="A82" s="11">
        <v>451</v>
      </c>
      <c r="B82" s="7" t="s">
        <v>44</v>
      </c>
      <c r="C82" s="6">
        <v>650000</v>
      </c>
      <c r="D82" s="5">
        <v>5</v>
      </c>
      <c r="E82" s="5">
        <v>10</v>
      </c>
      <c r="F82" s="7">
        <f t="shared" si="5"/>
        <v>27083.333333333332</v>
      </c>
      <c r="G82" s="7">
        <f t="shared" si="4"/>
        <v>622916.6666666666</v>
      </c>
      <c r="H82" s="2"/>
      <c r="I82" s="2"/>
      <c r="J82" s="2"/>
      <c r="K82" s="2"/>
      <c r="L82" s="2"/>
      <c r="M82" s="2"/>
      <c r="N82" s="2"/>
      <c r="O82" s="3"/>
    </row>
    <row r="83" spans="1:15" ht="22.5">
      <c r="A83" s="11">
        <v>451</v>
      </c>
      <c r="B83" s="7" t="s">
        <v>44</v>
      </c>
      <c r="C83" s="6">
        <v>650000</v>
      </c>
      <c r="D83" s="5">
        <v>5</v>
      </c>
      <c r="E83" s="5">
        <v>10</v>
      </c>
      <c r="F83" s="7">
        <f t="shared" si="5"/>
        <v>27083.333333333332</v>
      </c>
      <c r="G83" s="7">
        <f t="shared" si="4"/>
        <v>622916.6666666666</v>
      </c>
      <c r="H83" s="2"/>
      <c r="I83" s="2"/>
      <c r="J83" s="2"/>
      <c r="K83" s="2"/>
      <c r="L83" s="2"/>
      <c r="M83" s="2"/>
      <c r="N83" s="2"/>
      <c r="O83" s="3"/>
    </row>
    <row r="84" spans="1:15" ht="22.5">
      <c r="A84" s="11">
        <v>451</v>
      </c>
      <c r="B84" s="7" t="s">
        <v>44</v>
      </c>
      <c r="C84" s="6">
        <v>650000</v>
      </c>
      <c r="D84" s="5">
        <v>5</v>
      </c>
      <c r="E84" s="5">
        <v>10</v>
      </c>
      <c r="F84" s="7">
        <f t="shared" si="5"/>
        <v>27083.333333333332</v>
      </c>
      <c r="G84" s="7">
        <f t="shared" si="4"/>
        <v>622916.6666666666</v>
      </c>
      <c r="H84" s="2"/>
      <c r="I84" s="2"/>
      <c r="J84" s="2"/>
      <c r="K84" s="2"/>
      <c r="L84" s="2"/>
      <c r="M84" s="2"/>
      <c r="N84" s="2"/>
      <c r="O84" s="3"/>
    </row>
    <row r="85" spans="1:15" ht="22.5">
      <c r="A85" s="11">
        <v>451</v>
      </c>
      <c r="B85" s="7" t="s">
        <v>44</v>
      </c>
      <c r="C85" s="6">
        <v>650000</v>
      </c>
      <c r="D85" s="5">
        <v>5</v>
      </c>
      <c r="E85" s="5">
        <v>10</v>
      </c>
      <c r="F85" s="7">
        <f t="shared" si="5"/>
        <v>27083.333333333332</v>
      </c>
      <c r="G85" s="7">
        <f t="shared" si="4"/>
        <v>622916.6666666666</v>
      </c>
      <c r="H85" s="2"/>
      <c r="I85" s="2"/>
      <c r="J85" s="2"/>
      <c r="K85" s="2"/>
      <c r="L85" s="2"/>
      <c r="M85" s="2"/>
      <c r="N85" s="2"/>
      <c r="O85" s="3"/>
    </row>
    <row r="86" spans="1:15" ht="22.5">
      <c r="A86" s="11">
        <v>451</v>
      </c>
      <c r="B86" s="7" t="s">
        <v>45</v>
      </c>
      <c r="C86" s="6">
        <v>580000</v>
      </c>
      <c r="D86" s="5">
        <v>5</v>
      </c>
      <c r="E86" s="5">
        <v>10</v>
      </c>
      <c r="F86" s="7">
        <f t="shared" si="5"/>
        <v>24166.666666666668</v>
      </c>
      <c r="G86" s="7">
        <f t="shared" si="4"/>
        <v>555833.3333333334</v>
      </c>
      <c r="H86" s="2"/>
      <c r="I86" s="2"/>
      <c r="J86" s="2"/>
      <c r="K86" s="2"/>
      <c r="L86" s="2"/>
      <c r="M86" s="2"/>
      <c r="N86" s="2"/>
      <c r="O86" s="3"/>
    </row>
    <row r="87" spans="1:15" ht="22.5">
      <c r="A87" s="11">
        <v>451</v>
      </c>
      <c r="B87" s="7" t="s">
        <v>45</v>
      </c>
      <c r="C87" s="6">
        <v>580000</v>
      </c>
      <c r="D87" s="5">
        <v>5</v>
      </c>
      <c r="E87" s="5">
        <v>10</v>
      </c>
      <c r="F87" s="7">
        <f t="shared" si="5"/>
        <v>24166.666666666668</v>
      </c>
      <c r="G87" s="7">
        <f t="shared" si="4"/>
        <v>555833.3333333334</v>
      </c>
      <c r="H87" s="2"/>
      <c r="I87" s="2"/>
      <c r="J87" s="2"/>
      <c r="K87" s="2"/>
      <c r="L87" s="2"/>
      <c r="M87" s="2"/>
      <c r="N87" s="2"/>
      <c r="O87" s="3"/>
    </row>
    <row r="88" spans="1:15" ht="22.5">
      <c r="A88" s="11">
        <v>451</v>
      </c>
      <c r="B88" s="7" t="s">
        <v>45</v>
      </c>
      <c r="C88" s="6">
        <v>580000</v>
      </c>
      <c r="D88" s="5">
        <v>5</v>
      </c>
      <c r="E88" s="5">
        <v>10</v>
      </c>
      <c r="F88" s="7">
        <f t="shared" si="5"/>
        <v>24166.666666666668</v>
      </c>
      <c r="G88" s="7">
        <f t="shared" si="4"/>
        <v>555833.3333333334</v>
      </c>
      <c r="H88" s="2"/>
      <c r="I88" s="2"/>
      <c r="J88" s="2"/>
      <c r="K88" s="2"/>
      <c r="L88" s="2"/>
      <c r="M88" s="2"/>
      <c r="N88" s="2"/>
      <c r="O88" s="3"/>
    </row>
    <row r="89" spans="1:15" ht="22.5">
      <c r="A89" s="11">
        <v>451</v>
      </c>
      <c r="B89" s="7" t="s">
        <v>45</v>
      </c>
      <c r="C89" s="6">
        <v>580000</v>
      </c>
      <c r="D89" s="5">
        <v>5</v>
      </c>
      <c r="E89" s="5">
        <v>10</v>
      </c>
      <c r="F89" s="7">
        <f t="shared" si="5"/>
        <v>24166.666666666668</v>
      </c>
      <c r="G89" s="7">
        <f t="shared" si="4"/>
        <v>555833.3333333334</v>
      </c>
      <c r="H89" s="2"/>
      <c r="I89" s="2"/>
      <c r="J89" s="2"/>
      <c r="K89" s="2"/>
      <c r="L89" s="2"/>
      <c r="M89" s="2"/>
      <c r="N89" s="2"/>
      <c r="O89" s="3"/>
    </row>
    <row r="90" spans="1:15" ht="22.5">
      <c r="A90" s="11">
        <v>451</v>
      </c>
      <c r="B90" s="7" t="s">
        <v>46</v>
      </c>
      <c r="C90" s="6">
        <v>3500000</v>
      </c>
      <c r="D90" s="5">
        <v>5</v>
      </c>
      <c r="E90" s="5">
        <v>10</v>
      </c>
      <c r="F90" s="7">
        <f t="shared" si="5"/>
        <v>145833.33333333334</v>
      </c>
      <c r="G90" s="7">
        <f t="shared" si="4"/>
        <v>3354166.6666666665</v>
      </c>
      <c r="H90" s="2"/>
      <c r="I90" s="2"/>
      <c r="J90" s="2"/>
      <c r="K90" s="2"/>
      <c r="L90" s="2"/>
      <c r="M90" s="2"/>
      <c r="N90" s="2"/>
      <c r="O90" s="3"/>
    </row>
    <row r="91" spans="1:15" ht="22.5">
      <c r="A91" s="11">
        <v>451</v>
      </c>
      <c r="B91" s="7" t="s">
        <v>46</v>
      </c>
      <c r="C91" s="6">
        <v>3500000</v>
      </c>
      <c r="D91" s="5">
        <v>5</v>
      </c>
      <c r="E91" s="5">
        <v>10</v>
      </c>
      <c r="F91" s="7">
        <f t="shared" si="5"/>
        <v>145833.33333333334</v>
      </c>
      <c r="G91" s="7">
        <f t="shared" si="4"/>
        <v>3354166.6666666665</v>
      </c>
      <c r="H91" s="2"/>
      <c r="I91" s="2"/>
      <c r="J91" s="2"/>
      <c r="K91" s="2"/>
      <c r="L91" s="2"/>
      <c r="M91" s="2"/>
      <c r="N91" s="2"/>
      <c r="O91" s="3"/>
    </row>
    <row r="92" spans="1:15" ht="22.5">
      <c r="A92" s="11">
        <v>451</v>
      </c>
      <c r="B92" s="7" t="s">
        <v>46</v>
      </c>
      <c r="C92" s="6">
        <v>3500000</v>
      </c>
      <c r="D92" s="5">
        <v>5</v>
      </c>
      <c r="E92" s="5">
        <v>10</v>
      </c>
      <c r="F92" s="7">
        <f t="shared" si="5"/>
        <v>145833.33333333334</v>
      </c>
      <c r="G92" s="7">
        <f t="shared" si="4"/>
        <v>3354166.6666666665</v>
      </c>
      <c r="H92" s="2"/>
      <c r="I92" s="2"/>
      <c r="J92" s="2"/>
      <c r="K92" s="2"/>
      <c r="L92" s="2"/>
      <c r="M92" s="2"/>
      <c r="N92" s="2"/>
      <c r="O92" s="3"/>
    </row>
    <row r="93" spans="1:15" ht="22.5">
      <c r="A93" s="11">
        <v>451</v>
      </c>
      <c r="B93" s="7" t="s">
        <v>47</v>
      </c>
      <c r="C93" s="6">
        <v>850000</v>
      </c>
      <c r="D93" s="5">
        <v>5</v>
      </c>
      <c r="E93" s="5">
        <v>10</v>
      </c>
      <c r="F93" s="7">
        <f t="shared" si="5"/>
        <v>35416.666666666664</v>
      </c>
      <c r="G93" s="7">
        <f t="shared" si="4"/>
        <v>814583.3333333334</v>
      </c>
      <c r="H93" s="2"/>
      <c r="I93" s="2"/>
      <c r="J93" s="2"/>
      <c r="K93" s="2"/>
      <c r="L93" s="2"/>
      <c r="M93" s="2"/>
      <c r="N93" s="2"/>
      <c r="O93" s="3"/>
    </row>
    <row r="94" spans="1:15" ht="22.5">
      <c r="A94" s="11">
        <v>451</v>
      </c>
      <c r="B94" s="7" t="s">
        <v>47</v>
      </c>
      <c r="C94" s="6">
        <v>850000</v>
      </c>
      <c r="D94" s="5">
        <v>5</v>
      </c>
      <c r="E94" s="5">
        <v>10</v>
      </c>
      <c r="F94" s="7">
        <f t="shared" si="5"/>
        <v>35416.666666666664</v>
      </c>
      <c r="G94" s="7">
        <f t="shared" si="4"/>
        <v>814583.3333333334</v>
      </c>
      <c r="H94" s="2"/>
      <c r="I94" s="2"/>
      <c r="J94" s="2"/>
      <c r="K94" s="2"/>
      <c r="L94" s="2"/>
      <c r="M94" s="2"/>
      <c r="N94" s="2"/>
      <c r="O94" s="3"/>
    </row>
    <row r="95" spans="1:15" ht="22.5">
      <c r="A95" s="11">
        <v>451</v>
      </c>
      <c r="B95" s="7" t="s">
        <v>47</v>
      </c>
      <c r="C95" s="6">
        <v>850000</v>
      </c>
      <c r="D95" s="5">
        <v>5</v>
      </c>
      <c r="E95" s="5">
        <v>10</v>
      </c>
      <c r="F95" s="7">
        <f t="shared" si="5"/>
        <v>35416.666666666664</v>
      </c>
      <c r="G95" s="7">
        <f t="shared" si="4"/>
        <v>814583.3333333334</v>
      </c>
      <c r="H95" s="2"/>
      <c r="I95" s="2"/>
      <c r="J95" s="2"/>
      <c r="K95" s="2"/>
      <c r="L95" s="2"/>
      <c r="M95" s="2"/>
      <c r="N95" s="2"/>
      <c r="O95" s="3"/>
    </row>
    <row r="96" spans="1:15" ht="22.5">
      <c r="A96" s="11">
        <v>451</v>
      </c>
      <c r="B96" s="7" t="s">
        <v>47</v>
      </c>
      <c r="C96" s="6">
        <v>850000</v>
      </c>
      <c r="D96" s="5">
        <v>5</v>
      </c>
      <c r="E96" s="5">
        <v>10</v>
      </c>
      <c r="F96" s="7">
        <f t="shared" si="5"/>
        <v>35416.666666666664</v>
      </c>
      <c r="G96" s="7">
        <f t="shared" si="4"/>
        <v>814583.3333333334</v>
      </c>
      <c r="H96" s="2"/>
      <c r="I96" s="2"/>
      <c r="J96" s="2"/>
      <c r="K96" s="2"/>
      <c r="L96" s="2"/>
      <c r="M96" s="2"/>
      <c r="N96" s="2"/>
      <c r="O96" s="3"/>
    </row>
    <row r="97" spans="1:15" ht="22.5">
      <c r="A97" s="11">
        <v>451</v>
      </c>
      <c r="B97" s="7" t="s">
        <v>15</v>
      </c>
      <c r="C97" s="6">
        <v>595000</v>
      </c>
      <c r="D97" s="5">
        <v>5</v>
      </c>
      <c r="E97" s="5">
        <v>10</v>
      </c>
      <c r="F97" s="7">
        <f t="shared" si="5"/>
        <v>24791.666666666668</v>
      </c>
      <c r="G97" s="7">
        <f t="shared" si="4"/>
        <v>570208.3333333334</v>
      </c>
      <c r="H97" s="2"/>
      <c r="I97" s="2"/>
      <c r="J97" s="2"/>
      <c r="K97" s="2"/>
      <c r="L97" s="2"/>
      <c r="M97" s="2"/>
      <c r="N97" s="2"/>
      <c r="O97" s="3"/>
    </row>
    <row r="98" spans="1:15" ht="22.5">
      <c r="A98" s="11">
        <v>451</v>
      </c>
      <c r="B98" s="7" t="s">
        <v>15</v>
      </c>
      <c r="C98" s="6">
        <v>595000</v>
      </c>
      <c r="D98" s="5">
        <v>5</v>
      </c>
      <c r="E98" s="5">
        <v>10</v>
      </c>
      <c r="F98" s="7">
        <f t="shared" si="5"/>
        <v>24791.666666666668</v>
      </c>
      <c r="G98" s="7">
        <f t="shared" si="4"/>
        <v>570208.3333333334</v>
      </c>
      <c r="H98" s="2"/>
      <c r="I98" s="2"/>
      <c r="J98" s="2"/>
      <c r="K98" s="2"/>
      <c r="L98" s="2"/>
      <c r="M98" s="2"/>
      <c r="N98" s="2"/>
      <c r="O98" s="3"/>
    </row>
    <row r="99" spans="1:15" ht="22.5">
      <c r="A99" s="11">
        <v>451</v>
      </c>
      <c r="B99" s="7" t="s">
        <v>48</v>
      </c>
      <c r="C99" s="6">
        <v>195000</v>
      </c>
      <c r="D99" s="5">
        <v>5</v>
      </c>
      <c r="E99" s="5">
        <v>10</v>
      </c>
      <c r="F99" s="7">
        <f t="shared" si="5"/>
        <v>8125</v>
      </c>
      <c r="G99" s="7">
        <f t="shared" si="4"/>
        <v>186875</v>
      </c>
      <c r="H99" s="2"/>
      <c r="I99" s="2"/>
      <c r="J99" s="2"/>
      <c r="K99" s="2"/>
      <c r="L99" s="2"/>
      <c r="M99" s="2"/>
      <c r="N99" s="2"/>
      <c r="O99" s="3"/>
    </row>
    <row r="100" spans="1:15" ht="22.5">
      <c r="A100" s="11">
        <v>451</v>
      </c>
      <c r="B100" s="7" t="s">
        <v>48</v>
      </c>
      <c r="C100" s="6">
        <v>195000</v>
      </c>
      <c r="D100" s="5">
        <v>5</v>
      </c>
      <c r="E100" s="5">
        <v>10</v>
      </c>
      <c r="F100" s="7">
        <f t="shared" si="5"/>
        <v>8125</v>
      </c>
      <c r="G100" s="7">
        <f t="shared" si="4"/>
        <v>186875</v>
      </c>
      <c r="H100" s="2"/>
      <c r="I100" s="2"/>
      <c r="J100" s="2"/>
      <c r="K100" s="2"/>
      <c r="L100" s="2"/>
      <c r="M100" s="2"/>
      <c r="N100" s="2"/>
      <c r="O100" s="3"/>
    </row>
    <row r="101" spans="1:15" ht="22.5">
      <c r="A101" s="11">
        <v>451</v>
      </c>
      <c r="B101" s="7" t="s">
        <v>48</v>
      </c>
      <c r="C101" s="6">
        <v>195000</v>
      </c>
      <c r="D101" s="5">
        <v>5</v>
      </c>
      <c r="E101" s="5">
        <v>10</v>
      </c>
      <c r="F101" s="7">
        <f t="shared" si="5"/>
        <v>8125</v>
      </c>
      <c r="G101" s="7">
        <f t="shared" si="4"/>
        <v>186875</v>
      </c>
      <c r="H101" s="2"/>
      <c r="I101" s="2"/>
      <c r="J101" s="2"/>
      <c r="K101" s="2"/>
      <c r="L101" s="2"/>
      <c r="M101" s="2"/>
      <c r="N101" s="2"/>
      <c r="O101" s="3"/>
    </row>
    <row r="102" spans="1:15" ht="22.5">
      <c r="A102" s="11">
        <v>451</v>
      </c>
      <c r="B102" s="7" t="s">
        <v>48</v>
      </c>
      <c r="C102" s="6">
        <v>195000</v>
      </c>
      <c r="D102" s="5">
        <v>5</v>
      </c>
      <c r="E102" s="5">
        <v>10</v>
      </c>
      <c r="F102" s="7">
        <f t="shared" si="5"/>
        <v>8125</v>
      </c>
      <c r="G102" s="7">
        <f t="shared" si="4"/>
        <v>186875</v>
      </c>
      <c r="H102" s="2"/>
      <c r="I102" s="2"/>
      <c r="J102" s="2"/>
      <c r="K102" s="2"/>
      <c r="L102" s="2"/>
      <c r="M102" s="2"/>
      <c r="N102" s="2"/>
      <c r="O102" s="3"/>
    </row>
    <row r="103" spans="1:15" ht="22.5">
      <c r="A103" s="11">
        <v>451</v>
      </c>
      <c r="B103" s="7" t="s">
        <v>49</v>
      </c>
      <c r="C103" s="6">
        <v>840000</v>
      </c>
      <c r="D103" s="5">
        <v>5</v>
      </c>
      <c r="E103" s="5">
        <v>10</v>
      </c>
      <c r="F103" s="7">
        <f t="shared" si="5"/>
        <v>35000</v>
      </c>
      <c r="G103" s="7">
        <f t="shared" si="4"/>
        <v>805000</v>
      </c>
      <c r="H103" s="2"/>
      <c r="I103" s="2"/>
      <c r="J103" s="2"/>
      <c r="K103" s="2"/>
      <c r="L103" s="2"/>
      <c r="M103" s="2"/>
      <c r="N103" s="2"/>
      <c r="O103" s="3"/>
    </row>
    <row r="104" spans="1:15" ht="22.5">
      <c r="A104" s="11">
        <v>451</v>
      </c>
      <c r="B104" s="7" t="s">
        <v>49</v>
      </c>
      <c r="C104" s="6">
        <v>840000</v>
      </c>
      <c r="D104" s="5">
        <v>5</v>
      </c>
      <c r="E104" s="5">
        <v>10</v>
      </c>
      <c r="F104" s="7">
        <f t="shared" si="5"/>
        <v>35000</v>
      </c>
      <c r="G104" s="7">
        <f t="shared" si="4"/>
        <v>805000</v>
      </c>
      <c r="H104" s="2"/>
      <c r="I104" s="2"/>
      <c r="J104" s="2"/>
      <c r="K104" s="2"/>
      <c r="L104" s="2"/>
      <c r="M104" s="2"/>
      <c r="N104" s="2"/>
      <c r="O104" s="3"/>
    </row>
    <row r="105" spans="1:15" ht="22.5">
      <c r="A105" s="11">
        <v>451</v>
      </c>
      <c r="B105" s="7" t="s">
        <v>49</v>
      </c>
      <c r="C105" s="6">
        <v>840000</v>
      </c>
      <c r="D105" s="5">
        <v>5</v>
      </c>
      <c r="E105" s="5">
        <v>10</v>
      </c>
      <c r="F105" s="7">
        <f t="shared" si="5"/>
        <v>35000</v>
      </c>
      <c r="G105" s="7">
        <f t="shared" si="4"/>
        <v>805000</v>
      </c>
      <c r="H105" s="2"/>
      <c r="I105" s="2"/>
      <c r="J105" s="2"/>
      <c r="K105" s="2"/>
      <c r="L105" s="2"/>
      <c r="M105" s="2"/>
      <c r="N105" s="2"/>
      <c r="O105" s="3"/>
    </row>
    <row r="106" spans="1:15" ht="22.5">
      <c r="A106" s="11">
        <v>451</v>
      </c>
      <c r="B106" s="7" t="s">
        <v>49</v>
      </c>
      <c r="C106" s="6">
        <v>840000</v>
      </c>
      <c r="D106" s="5">
        <v>5</v>
      </c>
      <c r="E106" s="5">
        <v>10</v>
      </c>
      <c r="F106" s="7">
        <f t="shared" si="5"/>
        <v>35000</v>
      </c>
      <c r="G106" s="7">
        <f t="shared" si="4"/>
        <v>805000</v>
      </c>
      <c r="H106" s="2"/>
      <c r="I106" s="2"/>
      <c r="J106" s="2"/>
      <c r="K106" s="2"/>
      <c r="L106" s="2"/>
      <c r="M106" s="2"/>
      <c r="N106" s="2"/>
      <c r="O106" s="3"/>
    </row>
    <row r="107" spans="1:15" ht="22.5">
      <c r="A107" s="11">
        <v>451</v>
      </c>
      <c r="B107" s="7" t="s">
        <v>50</v>
      </c>
      <c r="C107" s="6">
        <v>200000</v>
      </c>
      <c r="D107" s="5">
        <v>5</v>
      </c>
      <c r="E107" s="5">
        <v>10</v>
      </c>
      <c r="F107" s="7">
        <f t="shared" si="5"/>
        <v>8333.333333333334</v>
      </c>
      <c r="G107" s="7">
        <f t="shared" si="4"/>
        <v>191666.66666666666</v>
      </c>
      <c r="H107" s="2"/>
      <c r="I107" s="2"/>
      <c r="J107" s="2"/>
      <c r="K107" s="2"/>
      <c r="L107" s="2"/>
      <c r="M107" s="2"/>
      <c r="N107" s="2"/>
      <c r="O107" s="3"/>
    </row>
    <row r="108" spans="1:15" ht="22.5">
      <c r="A108" s="11">
        <v>451</v>
      </c>
      <c r="B108" s="7" t="s">
        <v>51</v>
      </c>
      <c r="C108" s="6">
        <v>200000</v>
      </c>
      <c r="D108" s="5">
        <v>5</v>
      </c>
      <c r="E108" s="5">
        <v>10</v>
      </c>
      <c r="F108" s="7">
        <f t="shared" si="5"/>
        <v>8333.333333333334</v>
      </c>
      <c r="G108" s="7">
        <f t="shared" si="4"/>
        <v>191666.66666666666</v>
      </c>
      <c r="H108" s="2"/>
      <c r="I108" s="2"/>
      <c r="J108" s="2"/>
      <c r="K108" s="2"/>
      <c r="L108" s="2"/>
      <c r="M108" s="2"/>
      <c r="N108" s="2"/>
      <c r="O108" s="3"/>
    </row>
    <row r="109" spans="1:15" ht="22.5">
      <c r="A109" s="11">
        <v>451</v>
      </c>
      <c r="B109" s="7" t="s">
        <v>51</v>
      </c>
      <c r="C109" s="6">
        <v>200000</v>
      </c>
      <c r="D109" s="5">
        <v>5</v>
      </c>
      <c r="E109" s="5">
        <v>10</v>
      </c>
      <c r="F109" s="7">
        <f t="shared" si="5"/>
        <v>8333.333333333334</v>
      </c>
      <c r="G109" s="7">
        <f t="shared" si="4"/>
        <v>191666.66666666666</v>
      </c>
      <c r="H109" s="2"/>
      <c r="I109" s="2"/>
      <c r="J109" s="2"/>
      <c r="K109" s="2"/>
      <c r="L109" s="2"/>
      <c r="M109" s="2"/>
      <c r="N109" s="2"/>
      <c r="O109" s="3"/>
    </row>
    <row r="110" spans="1:15" ht="22.5">
      <c r="A110" s="11">
        <v>451</v>
      </c>
      <c r="B110" s="7" t="s">
        <v>52</v>
      </c>
      <c r="C110" s="6">
        <v>2530000</v>
      </c>
      <c r="D110" s="5">
        <v>5</v>
      </c>
      <c r="E110" s="5">
        <v>10</v>
      </c>
      <c r="F110" s="7">
        <f t="shared" si="5"/>
        <v>105416.66666666667</v>
      </c>
      <c r="G110" s="7">
        <f t="shared" si="4"/>
        <v>2424583.3333333335</v>
      </c>
      <c r="H110" s="2"/>
      <c r="I110" s="2"/>
      <c r="J110" s="2"/>
      <c r="K110" s="2"/>
      <c r="L110" s="2"/>
      <c r="M110" s="2"/>
      <c r="N110" s="2"/>
      <c r="O110" s="3"/>
    </row>
    <row r="111" spans="1:15" ht="22.5">
      <c r="A111" s="11">
        <v>451</v>
      </c>
      <c r="B111" s="7" t="s">
        <v>53</v>
      </c>
      <c r="C111" s="6">
        <v>3950000</v>
      </c>
      <c r="D111" s="5">
        <v>5</v>
      </c>
      <c r="E111" s="5">
        <v>10</v>
      </c>
      <c r="F111" s="7">
        <f t="shared" si="5"/>
        <v>164583.33333333334</v>
      </c>
      <c r="G111" s="7">
        <f t="shared" si="4"/>
        <v>3785416.6666666665</v>
      </c>
      <c r="H111" s="2"/>
      <c r="I111" s="2"/>
      <c r="J111" s="2"/>
      <c r="K111" s="2"/>
      <c r="L111" s="2"/>
      <c r="M111" s="2"/>
      <c r="N111" s="2"/>
      <c r="O111" s="3"/>
    </row>
    <row r="112" spans="1:15" ht="22.5">
      <c r="A112" s="11">
        <v>451</v>
      </c>
      <c r="B112" s="7" t="s">
        <v>54</v>
      </c>
      <c r="C112" s="6">
        <v>1800000</v>
      </c>
      <c r="D112" s="5">
        <v>5</v>
      </c>
      <c r="E112" s="5">
        <v>10</v>
      </c>
      <c r="F112" s="7">
        <f t="shared" si="5"/>
        <v>75000</v>
      </c>
      <c r="G112" s="7">
        <f t="shared" si="4"/>
        <v>1725000</v>
      </c>
      <c r="H112" s="2"/>
      <c r="I112" s="2"/>
      <c r="J112" s="2"/>
      <c r="K112" s="2"/>
      <c r="L112" s="2"/>
      <c r="M112" s="2"/>
      <c r="N112" s="2"/>
      <c r="O112" s="3"/>
    </row>
    <row r="113" spans="1:15" ht="22.5">
      <c r="A113" s="11">
        <v>532</v>
      </c>
      <c r="B113" s="5" t="s">
        <v>8</v>
      </c>
      <c r="C113" s="6">
        <v>17100000</v>
      </c>
      <c r="D113" s="5">
        <v>4</v>
      </c>
      <c r="E113" s="5">
        <v>4</v>
      </c>
      <c r="F113" s="7">
        <f>C113/4*D113/12</f>
        <v>1425000</v>
      </c>
      <c r="G113" s="7">
        <f t="shared" si="4"/>
        <v>15675000</v>
      </c>
      <c r="H113" s="2"/>
      <c r="I113" s="2"/>
      <c r="J113" s="2"/>
      <c r="K113" s="2"/>
      <c r="L113" s="2"/>
      <c r="M113" s="2"/>
      <c r="N113" s="2"/>
      <c r="O113" s="3"/>
    </row>
    <row r="114" spans="1:15" ht="22.5">
      <c r="A114" s="11">
        <v>569</v>
      </c>
      <c r="B114" s="5" t="s">
        <v>79</v>
      </c>
      <c r="C114" s="6">
        <v>824000</v>
      </c>
      <c r="D114" s="5">
        <v>3</v>
      </c>
      <c r="E114" s="5">
        <v>4</v>
      </c>
      <c r="F114" s="7">
        <v>0</v>
      </c>
      <c r="G114" s="7">
        <f t="shared" si="4"/>
        <v>824000</v>
      </c>
      <c r="H114" s="2"/>
      <c r="I114" s="2"/>
      <c r="J114" s="2"/>
      <c r="K114" s="2"/>
      <c r="L114" s="2"/>
      <c r="M114" s="2"/>
      <c r="N114" s="2"/>
      <c r="O114" s="3"/>
    </row>
    <row r="115" spans="1:15" ht="22.5">
      <c r="A115" s="11">
        <v>691</v>
      </c>
      <c r="B115" s="7" t="s">
        <v>64</v>
      </c>
      <c r="C115" s="6">
        <v>30000000</v>
      </c>
      <c r="D115" s="5">
        <v>3</v>
      </c>
      <c r="E115" s="5">
        <v>10</v>
      </c>
      <c r="F115" s="7">
        <f t="shared" si="5"/>
        <v>750000</v>
      </c>
      <c r="G115" s="7">
        <f t="shared" si="4"/>
        <v>29250000</v>
      </c>
      <c r="H115" s="2"/>
      <c r="I115" s="2"/>
      <c r="J115" s="2"/>
      <c r="K115" s="2"/>
      <c r="L115" s="2"/>
      <c r="M115" s="2"/>
      <c r="N115" s="2"/>
      <c r="O115" s="3"/>
    </row>
    <row r="116" spans="1:15" ht="22.5">
      <c r="A116" s="11">
        <v>732</v>
      </c>
      <c r="B116" s="7" t="s">
        <v>42</v>
      </c>
      <c r="C116" s="6">
        <v>7900000</v>
      </c>
      <c r="D116" s="5">
        <v>2</v>
      </c>
      <c r="E116" s="5">
        <v>10</v>
      </c>
      <c r="F116" s="7">
        <f t="shared" si="5"/>
        <v>131666.66666666666</v>
      </c>
      <c r="G116" s="7">
        <f t="shared" si="4"/>
        <v>7768333.333333333</v>
      </c>
      <c r="H116" s="2"/>
      <c r="I116" s="2"/>
      <c r="J116" s="2"/>
      <c r="K116" s="2"/>
      <c r="L116" s="2"/>
      <c r="M116" s="2"/>
      <c r="N116" s="2"/>
      <c r="O116" s="3"/>
    </row>
    <row r="117" spans="1:15" ht="22.5">
      <c r="A117" s="11">
        <v>732</v>
      </c>
      <c r="B117" s="7" t="s">
        <v>42</v>
      </c>
      <c r="C117" s="6">
        <v>7900000</v>
      </c>
      <c r="D117" s="5">
        <v>2</v>
      </c>
      <c r="E117" s="5">
        <v>10</v>
      </c>
      <c r="F117" s="7">
        <f t="shared" si="5"/>
        <v>131666.66666666666</v>
      </c>
      <c r="G117" s="7">
        <f t="shared" si="4"/>
        <v>7768333.333333333</v>
      </c>
      <c r="H117" s="2"/>
      <c r="I117" s="2"/>
      <c r="J117" s="2"/>
      <c r="K117" s="2"/>
      <c r="L117" s="2"/>
      <c r="M117" s="2"/>
      <c r="N117" s="2"/>
      <c r="O117" s="3"/>
    </row>
    <row r="118" spans="1:15" ht="22.5">
      <c r="A118" s="11">
        <v>733</v>
      </c>
      <c r="B118" s="5" t="s">
        <v>59</v>
      </c>
      <c r="C118" s="6">
        <v>3850000</v>
      </c>
      <c r="D118" s="5">
        <v>2</v>
      </c>
      <c r="E118" s="5">
        <v>4</v>
      </c>
      <c r="F118" s="7">
        <f>C118/4*D118/12</f>
        <v>160416.66666666666</v>
      </c>
      <c r="G118" s="7">
        <f t="shared" si="4"/>
        <v>3689583.3333333335</v>
      </c>
      <c r="H118" s="2"/>
      <c r="I118" s="2"/>
      <c r="J118" s="2"/>
      <c r="K118" s="2"/>
      <c r="L118" s="2"/>
      <c r="M118" s="2"/>
      <c r="N118" s="2"/>
      <c r="O118" s="3"/>
    </row>
    <row r="119" spans="1:15" ht="22.5">
      <c r="A119" s="11">
        <v>956</v>
      </c>
      <c r="B119" s="7" t="s">
        <v>56</v>
      </c>
      <c r="C119" s="6">
        <v>3500000</v>
      </c>
      <c r="D119" s="5">
        <v>1</v>
      </c>
      <c r="E119" s="5">
        <v>10</v>
      </c>
      <c r="F119" s="7">
        <f t="shared" si="5"/>
        <v>29166.666666666668</v>
      </c>
      <c r="G119" s="7">
        <f t="shared" si="4"/>
        <v>3470833.3333333335</v>
      </c>
      <c r="H119" s="2"/>
      <c r="I119" s="2"/>
      <c r="J119" s="2"/>
      <c r="K119" s="2"/>
      <c r="L119" s="2"/>
      <c r="M119" s="2"/>
      <c r="N119" s="2"/>
      <c r="O119" s="3"/>
    </row>
    <row r="120" spans="1:15" ht="22.5">
      <c r="A120" s="11">
        <v>956</v>
      </c>
      <c r="B120" s="7" t="s">
        <v>55</v>
      </c>
      <c r="C120" s="6">
        <v>4550000</v>
      </c>
      <c r="D120" s="5">
        <v>1</v>
      </c>
      <c r="E120" s="5">
        <v>10</v>
      </c>
      <c r="F120" s="7">
        <f t="shared" si="5"/>
        <v>37916.666666666664</v>
      </c>
      <c r="G120" s="7">
        <f t="shared" si="4"/>
        <v>4512083.333333333</v>
      </c>
      <c r="H120" s="2"/>
      <c r="I120" s="2"/>
      <c r="J120" s="2"/>
      <c r="K120" s="2"/>
      <c r="L120" s="2"/>
      <c r="M120" s="2"/>
      <c r="N120" s="2"/>
      <c r="O120" s="3"/>
    </row>
    <row r="121" spans="1:15" ht="22.5">
      <c r="A121" s="11">
        <v>956</v>
      </c>
      <c r="B121" s="5" t="s">
        <v>9</v>
      </c>
      <c r="C121" s="6">
        <v>4766000</v>
      </c>
      <c r="D121" s="5">
        <v>1</v>
      </c>
      <c r="E121" s="5">
        <v>4</v>
      </c>
      <c r="F121" s="7">
        <f>C121/4*D121/12</f>
        <v>99291.66666666667</v>
      </c>
      <c r="G121" s="7">
        <f t="shared" si="4"/>
        <v>4666708.333333333</v>
      </c>
      <c r="H121" s="2"/>
      <c r="I121" s="2"/>
      <c r="J121" s="2"/>
      <c r="K121" s="2"/>
      <c r="L121" s="2"/>
      <c r="M121" s="2"/>
      <c r="N121" s="2"/>
      <c r="O121" s="3"/>
    </row>
    <row r="122" spans="1:15" ht="22.5">
      <c r="A122" s="11">
        <v>1060</v>
      </c>
      <c r="B122" s="7" t="s">
        <v>57</v>
      </c>
      <c r="C122" s="6">
        <v>1650000</v>
      </c>
      <c r="D122" s="5">
        <v>0</v>
      </c>
      <c r="E122" s="5">
        <v>10</v>
      </c>
      <c r="F122" s="7">
        <f>C122/10*D122/12</f>
        <v>0</v>
      </c>
      <c r="G122" s="7">
        <f t="shared" si="4"/>
        <v>1650000</v>
      </c>
      <c r="H122" s="2"/>
      <c r="I122" s="2"/>
      <c r="J122" s="2"/>
      <c r="K122" s="2"/>
      <c r="L122" s="2"/>
      <c r="M122" s="2"/>
      <c r="N122" s="2"/>
      <c r="O122" s="3"/>
    </row>
    <row r="123" spans="1:15" ht="22.5">
      <c r="A123" s="11">
        <v>1060</v>
      </c>
      <c r="B123" s="7" t="s">
        <v>58</v>
      </c>
      <c r="C123" s="6">
        <v>12350000</v>
      </c>
      <c r="D123" s="5">
        <v>0</v>
      </c>
      <c r="E123" s="5">
        <v>10</v>
      </c>
      <c r="F123" s="7">
        <f>C123/10*D123/12</f>
        <v>0</v>
      </c>
      <c r="G123" s="7">
        <f t="shared" si="4"/>
        <v>12350000</v>
      </c>
      <c r="H123" s="2"/>
      <c r="I123" s="2"/>
      <c r="J123" s="2"/>
      <c r="K123" s="2"/>
      <c r="L123" s="2"/>
      <c r="M123" s="2"/>
      <c r="N123" s="2"/>
      <c r="O123" s="3"/>
    </row>
    <row r="124" spans="1:15" ht="22.5">
      <c r="A124" s="28">
        <v>1072</v>
      </c>
      <c r="B124" s="29" t="s">
        <v>80</v>
      </c>
      <c r="C124" s="30">
        <v>7870000</v>
      </c>
      <c r="D124" s="31">
        <v>0</v>
      </c>
      <c r="E124" s="31"/>
      <c r="F124" s="29">
        <f>C124/10*D124/12</f>
        <v>0</v>
      </c>
      <c r="G124" s="29">
        <f t="shared" si="4"/>
        <v>7870000</v>
      </c>
      <c r="H124" s="32"/>
      <c r="I124" s="32"/>
      <c r="J124" s="32"/>
      <c r="K124" s="32"/>
      <c r="L124" s="32"/>
      <c r="M124" s="32"/>
      <c r="N124" s="32"/>
      <c r="O124" s="33"/>
    </row>
    <row r="125" spans="1:15" ht="23.25" thickBot="1">
      <c r="A125" s="58"/>
      <c r="B125" s="59"/>
      <c r="C125" s="9">
        <f>SUM(C5:C124)</f>
        <v>369252000</v>
      </c>
      <c r="D125" s="9"/>
      <c r="E125" s="9"/>
      <c r="F125" s="9">
        <f>SUM(F5:F124)</f>
        <v>22122004.16666668</v>
      </c>
      <c r="G125" s="9">
        <f>SUM(G5:G124)</f>
        <v>347129995.83333325</v>
      </c>
      <c r="H125" s="4"/>
      <c r="I125" s="4"/>
      <c r="J125" s="4"/>
      <c r="K125" s="4"/>
      <c r="L125" s="4"/>
      <c r="M125" s="4"/>
      <c r="N125" s="4"/>
      <c r="O125" s="12"/>
    </row>
  </sheetData>
  <sheetProtection/>
  <mergeCells count="4">
    <mergeCell ref="A125:B125"/>
    <mergeCell ref="A1:O1"/>
    <mergeCell ref="A2:O2"/>
    <mergeCell ref="H3:O3"/>
  </mergeCells>
  <printOptions horizontalCentered="1"/>
  <pageMargins left="0.11811023622047245" right="0.11811023622047245" top="0.11811023622047245" bottom="0.11811023622047245" header="0.5118110236220472" footer="0.5118110236220472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R186"/>
  <sheetViews>
    <sheetView rightToLeft="1" zoomScalePageLayoutView="0" workbookViewId="0" topLeftCell="A1">
      <pane ySplit="4" topLeftCell="A5" activePane="bottomLeft" state="frozen"/>
      <selection pane="topLeft" activeCell="A1" sqref="A1"/>
      <selection pane="bottomLeft" activeCell="F170" sqref="F170"/>
    </sheetView>
  </sheetViews>
  <sheetFormatPr defaultColWidth="9.140625" defaultRowHeight="12.75"/>
  <cols>
    <col min="1" max="1" width="6.140625" style="1" bestFit="1" customWidth="1"/>
    <col min="2" max="2" width="25.28125" style="1" bestFit="1" customWidth="1"/>
    <col min="3" max="3" width="15.57421875" style="1" bestFit="1" customWidth="1"/>
    <col min="4" max="4" width="10.00390625" style="1" bestFit="1" customWidth="1"/>
    <col min="5" max="5" width="9.00390625" style="1" bestFit="1" customWidth="1"/>
    <col min="6" max="6" width="15.57421875" style="1" bestFit="1" customWidth="1"/>
    <col min="7" max="7" width="17.00390625" style="1" bestFit="1" customWidth="1"/>
    <col min="8" max="8" width="15.421875" style="1" bestFit="1" customWidth="1"/>
    <col min="9" max="9" width="15.7109375" style="1" hidden="1" customWidth="1"/>
    <col min="10" max="16" width="4.28125" style="1" hidden="1" customWidth="1"/>
    <col min="17" max="17" width="13.421875" style="1" bestFit="1" customWidth="1"/>
    <col min="18" max="18" width="16.57421875" style="1" bestFit="1" customWidth="1"/>
    <col min="19" max="19" width="14.8515625" style="1" bestFit="1" customWidth="1"/>
    <col min="20" max="16384" width="9.140625" style="1" customWidth="1"/>
  </cols>
  <sheetData>
    <row r="1" spans="1:16" ht="22.5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2.5">
      <c r="A2" s="60" t="s">
        <v>122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53" customFormat="1" ht="23.25" thickBot="1">
      <c r="A3" s="65" t="s">
        <v>111</v>
      </c>
      <c r="B3" s="65"/>
      <c r="C3" s="65"/>
      <c r="D3" s="65"/>
      <c r="E3" s="65"/>
      <c r="F3" s="65"/>
      <c r="G3" s="65"/>
      <c r="H3" s="65"/>
      <c r="I3" s="52"/>
      <c r="J3" s="52"/>
      <c r="K3" s="52"/>
      <c r="L3" s="52"/>
      <c r="M3" s="52"/>
      <c r="N3" s="52"/>
      <c r="O3" s="52"/>
      <c r="P3" s="52"/>
    </row>
    <row r="4" spans="1:16" s="26" customFormat="1" ht="22.5">
      <c r="A4" s="27" t="s">
        <v>109</v>
      </c>
      <c r="B4" s="20" t="s">
        <v>1</v>
      </c>
      <c r="C4" s="20" t="s">
        <v>82</v>
      </c>
      <c r="D4" s="21" t="s">
        <v>60</v>
      </c>
      <c r="E4" s="21" t="s">
        <v>68</v>
      </c>
      <c r="F4" s="22" t="s">
        <v>73</v>
      </c>
      <c r="G4" s="22" t="s">
        <v>85</v>
      </c>
      <c r="H4" s="22" t="s">
        <v>62</v>
      </c>
      <c r="I4" s="23" t="s">
        <v>69</v>
      </c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4">
        <v>6</v>
      </c>
      <c r="P4" s="25">
        <v>7</v>
      </c>
    </row>
    <row r="5" spans="1:16" ht="22.5">
      <c r="A5" s="57">
        <v>1</v>
      </c>
      <c r="B5" s="5" t="s">
        <v>36</v>
      </c>
      <c r="C5" s="6">
        <v>2100000</v>
      </c>
      <c r="D5" s="5">
        <f>'93'!D5+12</f>
        <v>83</v>
      </c>
      <c r="E5" s="5">
        <v>10</v>
      </c>
      <c r="F5" s="7">
        <f>'93'!F5+'93'!G5</f>
        <v>1242500</v>
      </c>
      <c r="G5" s="7">
        <f>C5/E5</f>
        <v>210000</v>
      </c>
      <c r="H5" s="7">
        <f aca="true" t="shared" si="0" ref="H5:H68">C5-F5-G5</f>
        <v>647500</v>
      </c>
      <c r="I5" s="2"/>
      <c r="J5" s="2"/>
      <c r="K5" s="2"/>
      <c r="L5" s="2"/>
      <c r="M5" s="2"/>
      <c r="N5" s="2"/>
      <c r="O5" s="2"/>
      <c r="P5" s="3"/>
    </row>
    <row r="6" spans="1:16" ht="22.5">
      <c r="A6" s="57">
        <v>2</v>
      </c>
      <c r="B6" s="7" t="s">
        <v>10</v>
      </c>
      <c r="C6" s="6">
        <v>1400000</v>
      </c>
      <c r="D6" s="5">
        <f>'93'!D6+12</f>
        <v>83</v>
      </c>
      <c r="E6" s="5">
        <v>4</v>
      </c>
      <c r="F6" s="7">
        <f>'93'!F6+'93'!G6</f>
        <v>1400000.3333333333</v>
      </c>
      <c r="G6" s="7">
        <v>0</v>
      </c>
      <c r="H6" s="7">
        <f t="shared" si="0"/>
        <v>-0.3333333332557231</v>
      </c>
      <c r="I6" s="2"/>
      <c r="J6" s="2"/>
      <c r="K6" s="2"/>
      <c r="L6" s="2"/>
      <c r="M6" s="2"/>
      <c r="N6" s="2"/>
      <c r="O6" s="2"/>
      <c r="P6" s="3"/>
    </row>
    <row r="7" spans="1:16" ht="22.5">
      <c r="A7" s="57">
        <v>3</v>
      </c>
      <c r="B7" s="7" t="s">
        <v>11</v>
      </c>
      <c r="C7" s="6">
        <v>3500000</v>
      </c>
      <c r="D7" s="5">
        <f>'93'!D7+12</f>
        <v>83</v>
      </c>
      <c r="E7" s="5">
        <v>10</v>
      </c>
      <c r="F7" s="7">
        <f>'93'!F7+'93'!G7</f>
        <v>2070833.3333333333</v>
      </c>
      <c r="G7" s="7">
        <f aca="true" t="shared" si="1" ref="G7:G69">C7/E7</f>
        <v>350000</v>
      </c>
      <c r="H7" s="7">
        <f t="shared" si="0"/>
        <v>1079166.6666666667</v>
      </c>
      <c r="I7" s="2"/>
      <c r="J7" s="2"/>
      <c r="K7" s="2"/>
      <c r="L7" s="2"/>
      <c r="M7" s="2"/>
      <c r="N7" s="2"/>
      <c r="O7" s="2"/>
      <c r="P7" s="3"/>
    </row>
    <row r="8" spans="1:16" ht="22.5">
      <c r="A8" s="57">
        <v>4</v>
      </c>
      <c r="B8" s="7" t="s">
        <v>12</v>
      </c>
      <c r="C8" s="6">
        <v>620000</v>
      </c>
      <c r="D8" s="5">
        <f>'93'!D8+12</f>
        <v>83</v>
      </c>
      <c r="E8" s="5">
        <v>10</v>
      </c>
      <c r="F8" s="7">
        <f>'93'!F8+'93'!G8</f>
        <v>366833.3333333334</v>
      </c>
      <c r="G8" s="7">
        <f t="shared" si="1"/>
        <v>62000</v>
      </c>
      <c r="H8" s="7">
        <f t="shared" si="0"/>
        <v>191166.66666666663</v>
      </c>
      <c r="I8" s="2"/>
      <c r="J8" s="2"/>
      <c r="K8" s="2"/>
      <c r="L8" s="2"/>
      <c r="M8" s="2"/>
      <c r="N8" s="2"/>
      <c r="O8" s="2"/>
      <c r="P8" s="3"/>
    </row>
    <row r="9" spans="1:16" ht="22.5">
      <c r="A9" s="57">
        <v>5</v>
      </c>
      <c r="B9" s="7" t="s">
        <v>12</v>
      </c>
      <c r="C9" s="6">
        <v>620000</v>
      </c>
      <c r="D9" s="5">
        <f>'93'!D9+12</f>
        <v>83</v>
      </c>
      <c r="E9" s="5">
        <v>10</v>
      </c>
      <c r="F9" s="7">
        <f>'93'!F9+'93'!G9</f>
        <v>366833.3333333334</v>
      </c>
      <c r="G9" s="7">
        <f t="shared" si="1"/>
        <v>62000</v>
      </c>
      <c r="H9" s="7">
        <f t="shared" si="0"/>
        <v>191166.66666666663</v>
      </c>
      <c r="I9" s="2"/>
      <c r="J9" s="2"/>
      <c r="K9" s="2"/>
      <c r="L9" s="2"/>
      <c r="M9" s="2"/>
      <c r="N9" s="2"/>
      <c r="O9" s="2"/>
      <c r="P9" s="3"/>
    </row>
    <row r="10" spans="1:16" ht="22.5">
      <c r="A10" s="57">
        <v>6</v>
      </c>
      <c r="B10" s="7" t="s">
        <v>12</v>
      </c>
      <c r="C10" s="6">
        <v>620000</v>
      </c>
      <c r="D10" s="5">
        <f>'93'!D10+12</f>
        <v>83</v>
      </c>
      <c r="E10" s="5">
        <v>10</v>
      </c>
      <c r="F10" s="7">
        <f>'93'!F10+'93'!G10</f>
        <v>366833.3333333334</v>
      </c>
      <c r="G10" s="7">
        <f t="shared" si="1"/>
        <v>62000</v>
      </c>
      <c r="H10" s="7">
        <f t="shared" si="0"/>
        <v>191166.66666666663</v>
      </c>
      <c r="I10" s="2"/>
      <c r="J10" s="2"/>
      <c r="K10" s="2"/>
      <c r="L10" s="2"/>
      <c r="M10" s="2"/>
      <c r="N10" s="2"/>
      <c r="O10" s="2"/>
      <c r="P10" s="3"/>
    </row>
    <row r="11" spans="1:16" ht="22.5">
      <c r="A11" s="57">
        <v>7</v>
      </c>
      <c r="B11" s="7" t="s">
        <v>12</v>
      </c>
      <c r="C11" s="6">
        <v>620000</v>
      </c>
      <c r="D11" s="5">
        <f>'93'!D11+12</f>
        <v>83</v>
      </c>
      <c r="E11" s="5">
        <v>10</v>
      </c>
      <c r="F11" s="7">
        <f>'93'!F11+'93'!G11</f>
        <v>366833.3333333334</v>
      </c>
      <c r="G11" s="7">
        <f t="shared" si="1"/>
        <v>62000</v>
      </c>
      <c r="H11" s="7">
        <f t="shared" si="0"/>
        <v>191166.66666666663</v>
      </c>
      <c r="I11" s="2"/>
      <c r="J11" s="2"/>
      <c r="K11" s="2"/>
      <c r="L11" s="2"/>
      <c r="M11" s="2"/>
      <c r="N11" s="2"/>
      <c r="O11" s="2"/>
      <c r="P11" s="3"/>
    </row>
    <row r="12" spans="1:16" ht="22.5">
      <c r="A12" s="57">
        <v>8</v>
      </c>
      <c r="B12" s="7" t="s">
        <v>13</v>
      </c>
      <c r="C12" s="8">
        <v>1450000</v>
      </c>
      <c r="D12" s="5">
        <f>'93'!D12+12</f>
        <v>83</v>
      </c>
      <c r="E12" s="5">
        <v>10</v>
      </c>
      <c r="F12" s="7">
        <f>'93'!F12+'93'!G12</f>
        <v>857916.6666666666</v>
      </c>
      <c r="G12" s="7">
        <f t="shared" si="1"/>
        <v>145000</v>
      </c>
      <c r="H12" s="7">
        <f t="shared" si="0"/>
        <v>447083.3333333334</v>
      </c>
      <c r="I12" s="2"/>
      <c r="J12" s="2"/>
      <c r="K12" s="2"/>
      <c r="L12" s="2"/>
      <c r="M12" s="2"/>
      <c r="N12" s="2"/>
      <c r="O12" s="2"/>
      <c r="P12" s="3"/>
    </row>
    <row r="13" spans="1:16" ht="22.5">
      <c r="A13" s="57">
        <v>9</v>
      </c>
      <c r="B13" s="7" t="s">
        <v>14</v>
      </c>
      <c r="C13" s="6">
        <v>1350000</v>
      </c>
      <c r="D13" s="5">
        <f>'93'!D13+12</f>
        <v>83</v>
      </c>
      <c r="E13" s="5">
        <v>10</v>
      </c>
      <c r="F13" s="7">
        <f>'93'!F13+'93'!G13</f>
        <v>798750</v>
      </c>
      <c r="G13" s="7">
        <f t="shared" si="1"/>
        <v>135000</v>
      </c>
      <c r="H13" s="7">
        <f t="shared" si="0"/>
        <v>416250</v>
      </c>
      <c r="I13" s="2"/>
      <c r="J13" s="2"/>
      <c r="K13" s="2"/>
      <c r="L13" s="2"/>
      <c r="M13" s="2"/>
      <c r="N13" s="2"/>
      <c r="O13" s="2"/>
      <c r="P13" s="3"/>
    </row>
    <row r="14" spans="1:16" ht="22.5">
      <c r="A14" s="57">
        <v>10</v>
      </c>
      <c r="B14" s="7" t="s">
        <v>15</v>
      </c>
      <c r="C14" s="6">
        <v>1450000</v>
      </c>
      <c r="D14" s="5">
        <f>'93'!D14+12</f>
        <v>83</v>
      </c>
      <c r="E14" s="5">
        <v>10</v>
      </c>
      <c r="F14" s="7">
        <f>'93'!F14+'93'!G14</f>
        <v>857916.6666666666</v>
      </c>
      <c r="G14" s="7">
        <f t="shared" si="1"/>
        <v>145000</v>
      </c>
      <c r="H14" s="7">
        <f t="shared" si="0"/>
        <v>447083.3333333334</v>
      </c>
      <c r="I14" s="2"/>
      <c r="J14" s="2"/>
      <c r="K14" s="2"/>
      <c r="L14" s="2"/>
      <c r="M14" s="2"/>
      <c r="N14" s="2"/>
      <c r="O14" s="2"/>
      <c r="P14" s="3"/>
    </row>
    <row r="15" spans="1:16" ht="22.5">
      <c r="A15" s="57">
        <v>11</v>
      </c>
      <c r="B15" s="5" t="s">
        <v>17</v>
      </c>
      <c r="C15" s="6">
        <v>1200000</v>
      </c>
      <c r="D15" s="5">
        <f>'93'!D15+12</f>
        <v>83</v>
      </c>
      <c r="E15" s="5">
        <v>4</v>
      </c>
      <c r="F15" s="7">
        <f>'93'!F15+'93'!G15</f>
        <v>1200000</v>
      </c>
      <c r="G15" s="7">
        <v>0</v>
      </c>
      <c r="H15" s="7">
        <f t="shared" si="0"/>
        <v>0</v>
      </c>
      <c r="I15" s="2"/>
      <c r="J15" s="2"/>
      <c r="K15" s="2"/>
      <c r="L15" s="2"/>
      <c r="M15" s="2"/>
      <c r="N15" s="2"/>
      <c r="O15" s="2"/>
      <c r="P15" s="3"/>
    </row>
    <row r="16" spans="1:16" ht="22.5">
      <c r="A16" s="57">
        <v>12</v>
      </c>
      <c r="B16" s="5" t="s">
        <v>17</v>
      </c>
      <c r="C16" s="6">
        <v>1200000</v>
      </c>
      <c r="D16" s="5">
        <f>'93'!D16+12</f>
        <v>83</v>
      </c>
      <c r="E16" s="5">
        <v>4</v>
      </c>
      <c r="F16" s="7">
        <f>'93'!F16+'93'!G16</f>
        <v>1200000</v>
      </c>
      <c r="G16" s="7">
        <v>0</v>
      </c>
      <c r="H16" s="7">
        <f t="shared" si="0"/>
        <v>0</v>
      </c>
      <c r="I16" s="2"/>
      <c r="J16" s="2"/>
      <c r="K16" s="2"/>
      <c r="L16" s="2"/>
      <c r="M16" s="2"/>
      <c r="N16" s="2"/>
      <c r="O16" s="2"/>
      <c r="P16" s="3"/>
    </row>
    <row r="17" spans="1:16" ht="22.5">
      <c r="A17" s="57">
        <v>13</v>
      </c>
      <c r="B17" s="7" t="s">
        <v>16</v>
      </c>
      <c r="C17" s="6">
        <v>4000000</v>
      </c>
      <c r="D17" s="5">
        <f>'93'!D17+12</f>
        <v>83</v>
      </c>
      <c r="E17" s="5">
        <v>4</v>
      </c>
      <c r="F17" s="7">
        <f>'93'!F17+'93'!G17</f>
        <v>4000000</v>
      </c>
      <c r="G17" s="7">
        <v>0</v>
      </c>
      <c r="H17" s="7">
        <f t="shared" si="0"/>
        <v>0</v>
      </c>
      <c r="I17" s="2"/>
      <c r="J17" s="2"/>
      <c r="K17" s="2"/>
      <c r="L17" s="2"/>
      <c r="M17" s="2"/>
      <c r="N17" s="2"/>
      <c r="O17" s="2"/>
      <c r="P17" s="3"/>
    </row>
    <row r="18" spans="1:16" ht="22.5">
      <c r="A18" s="57">
        <v>14</v>
      </c>
      <c r="B18" s="7" t="s">
        <v>16</v>
      </c>
      <c r="C18" s="6">
        <v>4000000</v>
      </c>
      <c r="D18" s="5">
        <f>'93'!D18+12</f>
        <v>83</v>
      </c>
      <c r="E18" s="5">
        <v>4</v>
      </c>
      <c r="F18" s="7">
        <f>'93'!F18+'93'!G18</f>
        <v>4000000</v>
      </c>
      <c r="G18" s="7">
        <v>0</v>
      </c>
      <c r="H18" s="7">
        <f t="shared" si="0"/>
        <v>0</v>
      </c>
      <c r="I18" s="2"/>
      <c r="J18" s="2"/>
      <c r="K18" s="2"/>
      <c r="L18" s="2"/>
      <c r="M18" s="2"/>
      <c r="N18" s="2"/>
      <c r="O18" s="2"/>
      <c r="P18" s="3"/>
    </row>
    <row r="19" spans="1:16" ht="22.5">
      <c r="A19" s="57">
        <v>15</v>
      </c>
      <c r="B19" s="5" t="s">
        <v>18</v>
      </c>
      <c r="C19" s="6">
        <v>50000</v>
      </c>
      <c r="D19" s="5">
        <f>'93'!D19+12</f>
        <v>83</v>
      </c>
      <c r="E19" s="5">
        <v>4</v>
      </c>
      <c r="F19" s="7">
        <f>'93'!F19+'93'!G19</f>
        <v>50000.333333333336</v>
      </c>
      <c r="G19" s="7">
        <v>0</v>
      </c>
      <c r="H19" s="7">
        <f t="shared" si="0"/>
        <v>-0.33333333333575865</v>
      </c>
      <c r="I19" s="2"/>
      <c r="J19" s="2"/>
      <c r="K19" s="2"/>
      <c r="L19" s="2"/>
      <c r="M19" s="2"/>
      <c r="N19" s="2"/>
      <c r="O19" s="2"/>
      <c r="P19" s="3"/>
    </row>
    <row r="20" spans="1:16" ht="22.5">
      <c r="A20" s="57">
        <v>16</v>
      </c>
      <c r="B20" s="5" t="s">
        <v>18</v>
      </c>
      <c r="C20" s="6">
        <v>50000</v>
      </c>
      <c r="D20" s="5">
        <f>'93'!D20+12</f>
        <v>83</v>
      </c>
      <c r="E20" s="5">
        <v>4</v>
      </c>
      <c r="F20" s="7">
        <f>'93'!F20+'93'!G20</f>
        <v>50000.333333333336</v>
      </c>
      <c r="G20" s="7">
        <v>0</v>
      </c>
      <c r="H20" s="7">
        <f t="shared" si="0"/>
        <v>-0.33333333333575865</v>
      </c>
      <c r="I20" s="2"/>
      <c r="J20" s="2"/>
      <c r="K20" s="2"/>
      <c r="L20" s="2"/>
      <c r="M20" s="2"/>
      <c r="N20" s="2"/>
      <c r="O20" s="2"/>
      <c r="P20" s="3"/>
    </row>
    <row r="21" spans="1:16" ht="22.5">
      <c r="A21" s="57">
        <v>17</v>
      </c>
      <c r="B21" s="5" t="s">
        <v>19</v>
      </c>
      <c r="C21" s="6">
        <v>200000</v>
      </c>
      <c r="D21" s="5">
        <f>'93'!D21+12</f>
        <v>83</v>
      </c>
      <c r="E21" s="5">
        <v>4</v>
      </c>
      <c r="F21" s="7">
        <f>'93'!F21+'93'!G21</f>
        <v>200000.33333333334</v>
      </c>
      <c r="G21" s="7">
        <v>0</v>
      </c>
      <c r="H21" s="7">
        <f t="shared" si="0"/>
        <v>-0.3333333333430346</v>
      </c>
      <c r="I21" s="2"/>
      <c r="J21" s="2"/>
      <c r="K21" s="2"/>
      <c r="L21" s="2"/>
      <c r="M21" s="2"/>
      <c r="N21" s="2"/>
      <c r="O21" s="2"/>
      <c r="P21" s="3"/>
    </row>
    <row r="22" spans="1:16" ht="22.5">
      <c r="A22" s="57">
        <v>18</v>
      </c>
      <c r="B22" s="5" t="s">
        <v>19</v>
      </c>
      <c r="C22" s="6">
        <v>200000</v>
      </c>
      <c r="D22" s="5">
        <f>'93'!D22+12</f>
        <v>83</v>
      </c>
      <c r="E22" s="5">
        <v>4</v>
      </c>
      <c r="F22" s="7">
        <f>'93'!F22+'93'!G22</f>
        <v>200000.33333333334</v>
      </c>
      <c r="G22" s="7">
        <v>0</v>
      </c>
      <c r="H22" s="7">
        <f t="shared" si="0"/>
        <v>-0.3333333333430346</v>
      </c>
      <c r="I22" s="2"/>
      <c r="J22" s="2"/>
      <c r="K22" s="2"/>
      <c r="L22" s="2"/>
      <c r="M22" s="2"/>
      <c r="N22" s="2"/>
      <c r="O22" s="2"/>
      <c r="P22" s="3"/>
    </row>
    <row r="23" spans="1:16" ht="22.5">
      <c r="A23" s="57">
        <v>19</v>
      </c>
      <c r="B23" s="5" t="s">
        <v>20</v>
      </c>
      <c r="C23" s="6">
        <v>600000</v>
      </c>
      <c r="D23" s="5">
        <f>'93'!D23+12</f>
        <v>83</v>
      </c>
      <c r="E23" s="5">
        <v>10</v>
      </c>
      <c r="F23" s="7">
        <f>'93'!F23+'93'!G23</f>
        <v>355000</v>
      </c>
      <c r="G23" s="7">
        <f t="shared" si="1"/>
        <v>60000</v>
      </c>
      <c r="H23" s="7">
        <f t="shared" si="0"/>
        <v>185000</v>
      </c>
      <c r="I23" s="2"/>
      <c r="J23" s="2"/>
      <c r="K23" s="2"/>
      <c r="L23" s="2"/>
      <c r="M23" s="2"/>
      <c r="N23" s="2"/>
      <c r="O23" s="2"/>
      <c r="P23" s="3"/>
    </row>
    <row r="24" spans="1:16" ht="22.5">
      <c r="A24" s="57">
        <v>20</v>
      </c>
      <c r="B24" s="5" t="s">
        <v>20</v>
      </c>
      <c r="C24" s="6">
        <v>600000</v>
      </c>
      <c r="D24" s="5">
        <f>'93'!D24+12</f>
        <v>83</v>
      </c>
      <c r="E24" s="5">
        <v>10</v>
      </c>
      <c r="F24" s="7">
        <f>'93'!F24+'93'!G24</f>
        <v>355000</v>
      </c>
      <c r="G24" s="7">
        <f t="shared" si="1"/>
        <v>60000</v>
      </c>
      <c r="H24" s="7">
        <f t="shared" si="0"/>
        <v>185000</v>
      </c>
      <c r="I24" s="2"/>
      <c r="J24" s="2"/>
      <c r="K24" s="2"/>
      <c r="L24" s="2"/>
      <c r="M24" s="2"/>
      <c r="N24" s="2"/>
      <c r="O24" s="2"/>
      <c r="P24" s="3"/>
    </row>
    <row r="25" spans="1:16" ht="22.5">
      <c r="A25" s="57">
        <v>21</v>
      </c>
      <c r="B25" s="7" t="s">
        <v>21</v>
      </c>
      <c r="C25" s="6">
        <f>7490000-1200000</f>
        <v>6290000</v>
      </c>
      <c r="D25" s="5">
        <f>'93'!D25+12</f>
        <v>83</v>
      </c>
      <c r="E25" s="5">
        <v>10</v>
      </c>
      <c r="F25" s="7">
        <f>'93'!F25+'93'!G25</f>
        <v>3721583.3333333335</v>
      </c>
      <c r="G25" s="7">
        <f t="shared" si="1"/>
        <v>629000</v>
      </c>
      <c r="H25" s="7">
        <f t="shared" si="0"/>
        <v>1939416.6666666665</v>
      </c>
      <c r="I25" s="2"/>
      <c r="J25" s="2"/>
      <c r="K25" s="2"/>
      <c r="L25" s="2"/>
      <c r="M25" s="2"/>
      <c r="N25" s="2"/>
      <c r="O25" s="2"/>
      <c r="P25" s="3"/>
    </row>
    <row r="26" spans="1:16" ht="22.5">
      <c r="A26" s="57">
        <v>22</v>
      </c>
      <c r="B26" s="5" t="s">
        <v>22</v>
      </c>
      <c r="C26" s="6">
        <v>400000</v>
      </c>
      <c r="D26" s="5">
        <f>'93'!D26+12</f>
        <v>83</v>
      </c>
      <c r="E26" s="5">
        <v>10</v>
      </c>
      <c r="F26" s="7">
        <f>'93'!F26+'93'!G26</f>
        <v>236666.66666666666</v>
      </c>
      <c r="G26" s="7">
        <f t="shared" si="1"/>
        <v>40000</v>
      </c>
      <c r="H26" s="7">
        <f t="shared" si="0"/>
        <v>123333.33333333334</v>
      </c>
      <c r="I26" s="2"/>
      <c r="J26" s="2"/>
      <c r="K26" s="2"/>
      <c r="L26" s="2"/>
      <c r="M26" s="2"/>
      <c r="N26" s="2"/>
      <c r="O26" s="2"/>
      <c r="P26" s="3"/>
    </row>
    <row r="27" spans="1:16" ht="22.5">
      <c r="A27" s="57">
        <v>23</v>
      </c>
      <c r="B27" s="5" t="s">
        <v>23</v>
      </c>
      <c r="C27" s="6">
        <v>2500000</v>
      </c>
      <c r="D27" s="5">
        <f>'93'!D27+12</f>
        <v>83</v>
      </c>
      <c r="E27" s="5">
        <v>10</v>
      </c>
      <c r="F27" s="7">
        <f>'93'!F27+'93'!G27</f>
        <v>1479166.6666666665</v>
      </c>
      <c r="G27" s="7">
        <f t="shared" si="1"/>
        <v>250000</v>
      </c>
      <c r="H27" s="7">
        <f t="shared" si="0"/>
        <v>770833.3333333335</v>
      </c>
      <c r="I27" s="2"/>
      <c r="J27" s="2"/>
      <c r="K27" s="2"/>
      <c r="L27" s="2"/>
      <c r="M27" s="2"/>
      <c r="N27" s="2"/>
      <c r="O27" s="2"/>
      <c r="P27" s="3"/>
    </row>
    <row r="28" spans="1:16" ht="22.5">
      <c r="A28" s="57">
        <v>24</v>
      </c>
      <c r="B28" s="5" t="s">
        <v>24</v>
      </c>
      <c r="C28" s="6">
        <v>10940000</v>
      </c>
      <c r="D28" s="5">
        <f>'93'!D28+12</f>
        <v>83</v>
      </c>
      <c r="E28" s="5">
        <v>10</v>
      </c>
      <c r="F28" s="7">
        <f>'93'!F28+'93'!G28</f>
        <v>6472833.333333334</v>
      </c>
      <c r="G28" s="7">
        <f t="shared" si="1"/>
        <v>1094000</v>
      </c>
      <c r="H28" s="7">
        <f t="shared" si="0"/>
        <v>3373166.666666666</v>
      </c>
      <c r="I28" s="2"/>
      <c r="J28" s="2"/>
      <c r="K28" s="2"/>
      <c r="L28" s="2"/>
      <c r="M28" s="2"/>
      <c r="N28" s="2"/>
      <c r="O28" s="2"/>
      <c r="P28" s="3"/>
    </row>
    <row r="29" spans="1:16" ht="22.5">
      <c r="A29" s="57">
        <v>25</v>
      </c>
      <c r="B29" s="5" t="s">
        <v>25</v>
      </c>
      <c r="C29" s="6">
        <v>1500000</v>
      </c>
      <c r="D29" s="5">
        <f>'93'!D29+12</f>
        <v>82</v>
      </c>
      <c r="E29" s="5">
        <v>10</v>
      </c>
      <c r="F29" s="7">
        <f>'93'!F29+'93'!G29</f>
        <v>875000</v>
      </c>
      <c r="G29" s="7">
        <f t="shared" si="1"/>
        <v>150000</v>
      </c>
      <c r="H29" s="7">
        <f t="shared" si="0"/>
        <v>475000</v>
      </c>
      <c r="I29" s="2"/>
      <c r="J29" s="2"/>
      <c r="K29" s="2"/>
      <c r="L29" s="2"/>
      <c r="M29" s="2"/>
      <c r="N29" s="2"/>
      <c r="O29" s="2"/>
      <c r="P29" s="3"/>
    </row>
    <row r="30" spans="1:16" ht="22.5">
      <c r="A30" s="57">
        <v>26</v>
      </c>
      <c r="B30" s="5" t="s">
        <v>20</v>
      </c>
      <c r="C30" s="6">
        <v>180000</v>
      </c>
      <c r="D30" s="5">
        <f>'93'!D30+12</f>
        <v>82</v>
      </c>
      <c r="E30" s="5">
        <v>10</v>
      </c>
      <c r="F30" s="7">
        <f>'93'!F30+'93'!G30</f>
        <v>105000</v>
      </c>
      <c r="G30" s="7">
        <f t="shared" si="1"/>
        <v>18000</v>
      </c>
      <c r="H30" s="7">
        <f t="shared" si="0"/>
        <v>57000</v>
      </c>
      <c r="I30" s="2"/>
      <c r="J30" s="2"/>
      <c r="K30" s="2"/>
      <c r="L30" s="2"/>
      <c r="M30" s="2"/>
      <c r="N30" s="2"/>
      <c r="O30" s="2"/>
      <c r="P30" s="3"/>
    </row>
    <row r="31" spans="1:16" ht="22.5">
      <c r="A31" s="57">
        <v>27</v>
      </c>
      <c r="B31" s="5" t="s">
        <v>26</v>
      </c>
      <c r="C31" s="6">
        <v>752500</v>
      </c>
      <c r="D31" s="5">
        <f>'93'!D31+12</f>
        <v>82</v>
      </c>
      <c r="E31" s="5">
        <v>10</v>
      </c>
      <c r="F31" s="7">
        <f>'93'!F31+'93'!G31</f>
        <v>438958.3333333334</v>
      </c>
      <c r="G31" s="7">
        <f t="shared" si="1"/>
        <v>75250</v>
      </c>
      <c r="H31" s="7">
        <f t="shared" si="0"/>
        <v>238291.66666666663</v>
      </c>
      <c r="I31" s="2"/>
      <c r="J31" s="2"/>
      <c r="K31" s="2"/>
      <c r="L31" s="2"/>
      <c r="M31" s="2"/>
      <c r="N31" s="2"/>
      <c r="O31" s="2"/>
      <c r="P31" s="3"/>
    </row>
    <row r="32" spans="1:16" ht="22.5">
      <c r="A32" s="57">
        <v>28</v>
      </c>
      <c r="B32" s="5" t="s">
        <v>26</v>
      </c>
      <c r="C32" s="6">
        <v>752500</v>
      </c>
      <c r="D32" s="5">
        <f>'93'!D32+12</f>
        <v>82</v>
      </c>
      <c r="E32" s="5">
        <v>10</v>
      </c>
      <c r="F32" s="7">
        <f>'93'!F32+'93'!G32</f>
        <v>438958.3333333334</v>
      </c>
      <c r="G32" s="7">
        <f t="shared" si="1"/>
        <v>75250</v>
      </c>
      <c r="H32" s="7">
        <f t="shared" si="0"/>
        <v>238291.66666666663</v>
      </c>
      <c r="I32" s="2"/>
      <c r="J32" s="2"/>
      <c r="K32" s="2"/>
      <c r="L32" s="2"/>
      <c r="M32" s="2"/>
      <c r="N32" s="2"/>
      <c r="O32" s="2"/>
      <c r="P32" s="3"/>
    </row>
    <row r="33" spans="1:16" ht="22.5">
      <c r="A33" s="57">
        <v>29</v>
      </c>
      <c r="B33" s="5" t="s">
        <v>4</v>
      </c>
      <c r="C33" s="6">
        <v>850000</v>
      </c>
      <c r="D33" s="5">
        <f>'93'!D33+12</f>
        <v>82</v>
      </c>
      <c r="E33" s="5">
        <v>10</v>
      </c>
      <c r="F33" s="7">
        <f>'93'!F33+'93'!G33</f>
        <v>495833.3333333333</v>
      </c>
      <c r="G33" s="7">
        <f t="shared" si="1"/>
        <v>85000</v>
      </c>
      <c r="H33" s="7">
        <f t="shared" si="0"/>
        <v>269166.6666666667</v>
      </c>
      <c r="I33" s="2"/>
      <c r="J33" s="2"/>
      <c r="K33" s="2"/>
      <c r="L33" s="2"/>
      <c r="M33" s="2"/>
      <c r="N33" s="2"/>
      <c r="O33" s="2"/>
      <c r="P33" s="3"/>
    </row>
    <row r="34" spans="1:16" ht="22.5">
      <c r="A34" s="57">
        <v>30</v>
      </c>
      <c r="B34" s="5" t="s">
        <v>4</v>
      </c>
      <c r="C34" s="6">
        <v>850000</v>
      </c>
      <c r="D34" s="5">
        <f>'93'!D34+12</f>
        <v>82</v>
      </c>
      <c r="E34" s="5">
        <v>10</v>
      </c>
      <c r="F34" s="7">
        <f>'93'!F34+'93'!G34</f>
        <v>495833.3333333333</v>
      </c>
      <c r="G34" s="7">
        <f t="shared" si="1"/>
        <v>85000</v>
      </c>
      <c r="H34" s="7">
        <f t="shared" si="0"/>
        <v>269166.6666666667</v>
      </c>
      <c r="I34" s="2"/>
      <c r="J34" s="2"/>
      <c r="K34" s="2"/>
      <c r="L34" s="2"/>
      <c r="M34" s="2"/>
      <c r="N34" s="2"/>
      <c r="O34" s="2"/>
      <c r="P34" s="3"/>
    </row>
    <row r="35" spans="1:16" ht="22.5">
      <c r="A35" s="57">
        <v>31</v>
      </c>
      <c r="B35" s="5" t="s">
        <v>4</v>
      </c>
      <c r="C35" s="6">
        <v>850000</v>
      </c>
      <c r="D35" s="5">
        <f>'93'!D35+12</f>
        <v>82</v>
      </c>
      <c r="E35" s="5">
        <v>10</v>
      </c>
      <c r="F35" s="7">
        <f>'93'!F35+'93'!G35</f>
        <v>495833.3333333333</v>
      </c>
      <c r="G35" s="7">
        <f t="shared" si="1"/>
        <v>85000</v>
      </c>
      <c r="H35" s="7">
        <f t="shared" si="0"/>
        <v>269166.6666666667</v>
      </c>
      <c r="I35" s="2"/>
      <c r="J35" s="2"/>
      <c r="K35" s="2"/>
      <c r="L35" s="2"/>
      <c r="M35" s="2"/>
      <c r="N35" s="2"/>
      <c r="O35" s="2"/>
      <c r="P35" s="3"/>
    </row>
    <row r="36" spans="1:16" ht="22.5">
      <c r="A36" s="57">
        <v>32</v>
      </c>
      <c r="B36" s="5" t="s">
        <v>5</v>
      </c>
      <c r="C36" s="6">
        <f>1900000-295000</f>
        <v>1605000</v>
      </c>
      <c r="D36" s="5">
        <f>'93'!D36+12</f>
        <v>82</v>
      </c>
      <c r="E36" s="5">
        <v>10</v>
      </c>
      <c r="F36" s="7">
        <f>'93'!F36+'93'!G36</f>
        <v>936250</v>
      </c>
      <c r="G36" s="7">
        <f t="shared" si="1"/>
        <v>160500</v>
      </c>
      <c r="H36" s="7">
        <f t="shared" si="0"/>
        <v>508250</v>
      </c>
      <c r="I36" s="2"/>
      <c r="J36" s="2"/>
      <c r="K36" s="2"/>
      <c r="L36" s="2"/>
      <c r="M36" s="2"/>
      <c r="N36" s="2"/>
      <c r="O36" s="2"/>
      <c r="P36" s="3"/>
    </row>
    <row r="37" spans="1:16" ht="22.5">
      <c r="A37" s="57">
        <v>33</v>
      </c>
      <c r="B37" s="5" t="s">
        <v>6</v>
      </c>
      <c r="C37" s="6">
        <v>820000</v>
      </c>
      <c r="D37" s="5">
        <f>'93'!D37+12</f>
        <v>82</v>
      </c>
      <c r="E37" s="5">
        <v>10</v>
      </c>
      <c r="F37" s="7">
        <f>'93'!F37+'93'!G37</f>
        <v>478333.3333333333</v>
      </c>
      <c r="G37" s="7">
        <f t="shared" si="1"/>
        <v>82000</v>
      </c>
      <c r="H37" s="7">
        <f t="shared" si="0"/>
        <v>259666.6666666667</v>
      </c>
      <c r="I37" s="2"/>
      <c r="J37" s="2"/>
      <c r="K37" s="2"/>
      <c r="L37" s="2"/>
      <c r="M37" s="2"/>
      <c r="N37" s="2"/>
      <c r="O37" s="2"/>
      <c r="P37" s="3"/>
    </row>
    <row r="38" spans="1:16" ht="22.5">
      <c r="A38" s="57">
        <v>34</v>
      </c>
      <c r="B38" s="5" t="s">
        <v>6</v>
      </c>
      <c r="C38" s="6">
        <v>820000</v>
      </c>
      <c r="D38" s="5">
        <f>'93'!D38+12</f>
        <v>82</v>
      </c>
      <c r="E38" s="5">
        <v>10</v>
      </c>
      <c r="F38" s="7">
        <f>'93'!F38+'93'!G38</f>
        <v>478333.3333333333</v>
      </c>
      <c r="G38" s="7">
        <f t="shared" si="1"/>
        <v>82000</v>
      </c>
      <c r="H38" s="7">
        <f t="shared" si="0"/>
        <v>259666.6666666667</v>
      </c>
      <c r="I38" s="2"/>
      <c r="J38" s="2"/>
      <c r="K38" s="2"/>
      <c r="L38" s="2"/>
      <c r="M38" s="2"/>
      <c r="N38" s="2"/>
      <c r="O38" s="2"/>
      <c r="P38" s="3"/>
    </row>
    <row r="39" spans="1:16" ht="22.5">
      <c r="A39" s="57">
        <v>35</v>
      </c>
      <c r="B39" s="7" t="s">
        <v>27</v>
      </c>
      <c r="C39" s="6">
        <v>110000</v>
      </c>
      <c r="D39" s="5">
        <f>'93'!D39+12</f>
        <v>82</v>
      </c>
      <c r="E39" s="5">
        <v>10</v>
      </c>
      <c r="F39" s="7">
        <f>'93'!F39+'93'!G39</f>
        <v>64166.666666666664</v>
      </c>
      <c r="G39" s="7">
        <f t="shared" si="1"/>
        <v>11000</v>
      </c>
      <c r="H39" s="7">
        <f t="shared" si="0"/>
        <v>34833.333333333336</v>
      </c>
      <c r="I39" s="2"/>
      <c r="J39" s="2"/>
      <c r="K39" s="2"/>
      <c r="L39" s="2"/>
      <c r="M39" s="2"/>
      <c r="N39" s="2"/>
      <c r="O39" s="2"/>
      <c r="P39" s="3"/>
    </row>
    <row r="40" spans="1:16" ht="22.5">
      <c r="A40" s="57">
        <v>36</v>
      </c>
      <c r="B40" s="7" t="s">
        <v>28</v>
      </c>
      <c r="C40" s="6">
        <v>65000</v>
      </c>
      <c r="D40" s="5">
        <f>'93'!D40+12</f>
        <v>82</v>
      </c>
      <c r="E40" s="5">
        <v>10</v>
      </c>
      <c r="F40" s="7">
        <f>'93'!F40+'93'!G40</f>
        <v>37916.66666666667</v>
      </c>
      <c r="G40" s="7">
        <f t="shared" si="1"/>
        <v>6500</v>
      </c>
      <c r="H40" s="7">
        <f t="shared" si="0"/>
        <v>20583.33333333333</v>
      </c>
      <c r="I40" s="2"/>
      <c r="J40" s="2"/>
      <c r="K40" s="2"/>
      <c r="L40" s="2"/>
      <c r="M40" s="2"/>
      <c r="N40" s="2"/>
      <c r="O40" s="2"/>
      <c r="P40" s="3"/>
    </row>
    <row r="41" spans="1:16" ht="22.5">
      <c r="A41" s="57">
        <v>37</v>
      </c>
      <c r="B41" s="7" t="s">
        <v>28</v>
      </c>
      <c r="C41" s="6">
        <v>65000</v>
      </c>
      <c r="D41" s="5">
        <f>'93'!D41+12</f>
        <v>82</v>
      </c>
      <c r="E41" s="5">
        <v>10</v>
      </c>
      <c r="F41" s="7">
        <f>'93'!F41+'93'!G41</f>
        <v>37916.66666666667</v>
      </c>
      <c r="G41" s="7">
        <f t="shared" si="1"/>
        <v>6500</v>
      </c>
      <c r="H41" s="7">
        <f t="shared" si="0"/>
        <v>20583.33333333333</v>
      </c>
      <c r="I41" s="2"/>
      <c r="J41" s="2"/>
      <c r="K41" s="2"/>
      <c r="L41" s="2"/>
      <c r="M41" s="2"/>
      <c r="N41" s="2"/>
      <c r="O41" s="2"/>
      <c r="P41" s="3"/>
    </row>
    <row r="42" spans="1:16" ht="22.5">
      <c r="A42" s="57">
        <v>38</v>
      </c>
      <c r="B42" s="7" t="s">
        <v>29</v>
      </c>
      <c r="C42" s="6">
        <v>55000</v>
      </c>
      <c r="D42" s="5">
        <f>'93'!D42+12</f>
        <v>82</v>
      </c>
      <c r="E42" s="5">
        <v>10</v>
      </c>
      <c r="F42" s="7">
        <f>'93'!F42+'93'!G42</f>
        <v>32083.333333333332</v>
      </c>
      <c r="G42" s="7">
        <f t="shared" si="1"/>
        <v>5500</v>
      </c>
      <c r="H42" s="7">
        <f t="shared" si="0"/>
        <v>17416.666666666668</v>
      </c>
      <c r="I42" s="2"/>
      <c r="J42" s="2"/>
      <c r="K42" s="2"/>
      <c r="L42" s="2"/>
      <c r="M42" s="2"/>
      <c r="N42" s="2"/>
      <c r="O42" s="2"/>
      <c r="P42" s="3"/>
    </row>
    <row r="43" spans="1:16" ht="22.5">
      <c r="A43" s="57">
        <v>39</v>
      </c>
      <c r="B43" s="5" t="s">
        <v>7</v>
      </c>
      <c r="C43" s="6">
        <v>6940000</v>
      </c>
      <c r="D43" s="5">
        <f>'93'!D43+12</f>
        <v>82</v>
      </c>
      <c r="E43" s="5">
        <v>10</v>
      </c>
      <c r="F43" s="7">
        <f>'93'!F43+'93'!G43</f>
        <v>4048333.3333333335</v>
      </c>
      <c r="G43" s="7">
        <f t="shared" si="1"/>
        <v>694000</v>
      </c>
      <c r="H43" s="7">
        <f t="shared" si="0"/>
        <v>2197666.6666666665</v>
      </c>
      <c r="I43" s="2"/>
      <c r="J43" s="2"/>
      <c r="K43" s="2"/>
      <c r="L43" s="2"/>
      <c r="M43" s="2"/>
      <c r="N43" s="2"/>
      <c r="O43" s="2"/>
      <c r="P43" s="3"/>
    </row>
    <row r="44" spans="1:16" ht="22.5">
      <c r="A44" s="57">
        <v>40</v>
      </c>
      <c r="B44" s="7" t="s">
        <v>30</v>
      </c>
      <c r="C44" s="6">
        <v>1950000</v>
      </c>
      <c r="D44" s="5">
        <f>'93'!D44+12</f>
        <v>81</v>
      </c>
      <c r="E44" s="5">
        <v>4</v>
      </c>
      <c r="F44" s="7">
        <f>'93'!F44+'93'!G44</f>
        <v>1950000</v>
      </c>
      <c r="G44" s="7">
        <v>0</v>
      </c>
      <c r="H44" s="7">
        <f t="shared" si="0"/>
        <v>0</v>
      </c>
      <c r="I44" s="2"/>
      <c r="J44" s="2"/>
      <c r="K44" s="2"/>
      <c r="L44" s="2"/>
      <c r="M44" s="2"/>
      <c r="N44" s="2"/>
      <c r="O44" s="2"/>
      <c r="P44" s="3"/>
    </row>
    <row r="45" spans="1:16" ht="22.5">
      <c r="A45" s="57">
        <v>41</v>
      </c>
      <c r="B45" s="7" t="s">
        <v>30</v>
      </c>
      <c r="C45" s="6">
        <v>1950000</v>
      </c>
      <c r="D45" s="5">
        <f>'93'!D45+12</f>
        <v>81</v>
      </c>
      <c r="E45" s="5">
        <v>4</v>
      </c>
      <c r="F45" s="7">
        <f>'93'!F45+'93'!G45</f>
        <v>1950000</v>
      </c>
      <c r="G45" s="7">
        <v>0</v>
      </c>
      <c r="H45" s="7">
        <f t="shared" si="0"/>
        <v>0</v>
      </c>
      <c r="I45" s="2"/>
      <c r="J45" s="2"/>
      <c r="K45" s="2"/>
      <c r="L45" s="2"/>
      <c r="M45" s="2"/>
      <c r="N45" s="2"/>
      <c r="O45" s="2"/>
      <c r="P45" s="3"/>
    </row>
    <row r="46" spans="1:16" ht="22.5">
      <c r="A46" s="57">
        <v>42</v>
      </c>
      <c r="B46" s="7" t="s">
        <v>30</v>
      </c>
      <c r="C46" s="6">
        <v>1950000</v>
      </c>
      <c r="D46" s="5">
        <f>'93'!D46+12</f>
        <v>81</v>
      </c>
      <c r="E46" s="5">
        <v>4</v>
      </c>
      <c r="F46" s="7">
        <f>'93'!F46+'93'!G46</f>
        <v>1950000</v>
      </c>
      <c r="G46" s="7">
        <v>0</v>
      </c>
      <c r="H46" s="7">
        <f t="shared" si="0"/>
        <v>0</v>
      </c>
      <c r="I46" s="2"/>
      <c r="J46" s="2"/>
      <c r="K46" s="2"/>
      <c r="L46" s="2"/>
      <c r="M46" s="2"/>
      <c r="N46" s="2"/>
      <c r="O46" s="2"/>
      <c r="P46" s="3"/>
    </row>
    <row r="47" spans="1:16" ht="22.5">
      <c r="A47" s="57">
        <v>43</v>
      </c>
      <c r="B47" s="5" t="s">
        <v>19</v>
      </c>
      <c r="C47" s="6">
        <v>300000</v>
      </c>
      <c r="D47" s="5">
        <f>'93'!D47+12</f>
        <v>81</v>
      </c>
      <c r="E47" s="5">
        <v>4</v>
      </c>
      <c r="F47" s="7">
        <f>'93'!F47+'93'!G47</f>
        <v>300000</v>
      </c>
      <c r="G47" s="7">
        <v>0</v>
      </c>
      <c r="H47" s="7">
        <f t="shared" si="0"/>
        <v>0</v>
      </c>
      <c r="I47" s="2"/>
      <c r="J47" s="2"/>
      <c r="K47" s="2"/>
      <c r="L47" s="2"/>
      <c r="M47" s="2"/>
      <c r="N47" s="2"/>
      <c r="O47" s="2"/>
      <c r="P47" s="3"/>
    </row>
    <row r="48" spans="1:16" ht="22.5">
      <c r="A48" s="57">
        <v>44</v>
      </c>
      <c r="B48" s="5" t="s">
        <v>19</v>
      </c>
      <c r="C48" s="6">
        <v>300000</v>
      </c>
      <c r="D48" s="5">
        <f>'93'!D48+12</f>
        <v>81</v>
      </c>
      <c r="E48" s="5">
        <v>4</v>
      </c>
      <c r="F48" s="7">
        <f>'93'!F48+'93'!G48</f>
        <v>300000</v>
      </c>
      <c r="G48" s="7">
        <v>0</v>
      </c>
      <c r="H48" s="7">
        <f t="shared" si="0"/>
        <v>0</v>
      </c>
      <c r="I48" s="2"/>
      <c r="J48" s="2"/>
      <c r="K48" s="2"/>
      <c r="L48" s="2"/>
      <c r="M48" s="2"/>
      <c r="N48" s="2"/>
      <c r="O48" s="2"/>
      <c r="P48" s="3"/>
    </row>
    <row r="49" spans="1:16" ht="22.5">
      <c r="A49" s="57">
        <v>45</v>
      </c>
      <c r="B49" s="5" t="s">
        <v>19</v>
      </c>
      <c r="C49" s="6">
        <v>300000</v>
      </c>
      <c r="D49" s="5">
        <f>'93'!D49+12</f>
        <v>81</v>
      </c>
      <c r="E49" s="5">
        <v>4</v>
      </c>
      <c r="F49" s="7">
        <f>'93'!F49+'93'!G49</f>
        <v>300000</v>
      </c>
      <c r="G49" s="7">
        <v>0</v>
      </c>
      <c r="H49" s="7">
        <f t="shared" si="0"/>
        <v>0</v>
      </c>
      <c r="I49" s="2"/>
      <c r="J49" s="2"/>
      <c r="K49" s="2"/>
      <c r="L49" s="2"/>
      <c r="M49" s="2"/>
      <c r="N49" s="2"/>
      <c r="O49" s="2"/>
      <c r="P49" s="3"/>
    </row>
    <row r="50" spans="1:16" ht="22.5">
      <c r="A50" s="57">
        <v>46</v>
      </c>
      <c r="B50" s="5" t="s">
        <v>3</v>
      </c>
      <c r="C50" s="6">
        <v>7966000</v>
      </c>
      <c r="D50" s="5">
        <f>'93'!D50+12</f>
        <v>81</v>
      </c>
      <c r="E50" s="5">
        <v>4</v>
      </c>
      <c r="F50" s="7">
        <f>'93'!F50+'93'!G50</f>
        <v>7966000</v>
      </c>
      <c r="G50" s="7">
        <v>0</v>
      </c>
      <c r="H50" s="7">
        <f t="shared" si="0"/>
        <v>0</v>
      </c>
      <c r="I50" s="2"/>
      <c r="J50" s="2"/>
      <c r="K50" s="2"/>
      <c r="L50" s="2"/>
      <c r="M50" s="2"/>
      <c r="N50" s="2"/>
      <c r="O50" s="2"/>
      <c r="P50" s="3"/>
    </row>
    <row r="51" spans="1:16" ht="22.5">
      <c r="A51" s="57">
        <v>47</v>
      </c>
      <c r="B51" s="5" t="s">
        <v>3</v>
      </c>
      <c r="C51" s="6">
        <v>7967000</v>
      </c>
      <c r="D51" s="5">
        <f>'93'!D51+12</f>
        <v>81</v>
      </c>
      <c r="E51" s="5">
        <v>4</v>
      </c>
      <c r="F51" s="7">
        <f>'93'!F51+'93'!G51</f>
        <v>7966999.5</v>
      </c>
      <c r="G51" s="7">
        <v>0</v>
      </c>
      <c r="H51" s="7">
        <v>0</v>
      </c>
      <c r="I51" s="2"/>
      <c r="J51" s="2"/>
      <c r="K51" s="2"/>
      <c r="L51" s="2"/>
      <c r="M51" s="2"/>
      <c r="N51" s="2"/>
      <c r="O51" s="2"/>
      <c r="P51" s="3"/>
    </row>
    <row r="52" spans="1:16" ht="22.5">
      <c r="A52" s="57">
        <v>48</v>
      </c>
      <c r="B52" s="5" t="s">
        <v>3</v>
      </c>
      <c r="C52" s="6">
        <v>7967000</v>
      </c>
      <c r="D52" s="5">
        <f>'93'!D52+12</f>
        <v>81</v>
      </c>
      <c r="E52" s="5">
        <v>4</v>
      </c>
      <c r="F52" s="7">
        <f>'93'!F52+'93'!G52</f>
        <v>7966999.5</v>
      </c>
      <c r="G52" s="7">
        <v>0</v>
      </c>
      <c r="H52" s="7">
        <v>0</v>
      </c>
      <c r="I52" s="2"/>
      <c r="J52" s="2"/>
      <c r="K52" s="2"/>
      <c r="L52" s="2"/>
      <c r="M52" s="2"/>
      <c r="N52" s="2"/>
      <c r="O52" s="2"/>
      <c r="P52" s="3"/>
    </row>
    <row r="53" spans="1:16" ht="22.5">
      <c r="A53" s="57">
        <v>49</v>
      </c>
      <c r="B53" s="5" t="s">
        <v>18</v>
      </c>
      <c r="C53" s="6">
        <v>50000</v>
      </c>
      <c r="D53" s="5">
        <f>'93'!D53+12</f>
        <v>81</v>
      </c>
      <c r="E53" s="5">
        <v>4</v>
      </c>
      <c r="F53" s="7">
        <f>'93'!F53+'93'!G53</f>
        <v>50000</v>
      </c>
      <c r="G53" s="7">
        <v>0</v>
      </c>
      <c r="H53" s="7">
        <f t="shared" si="0"/>
        <v>0</v>
      </c>
      <c r="I53" s="2"/>
      <c r="J53" s="2"/>
      <c r="K53" s="2"/>
      <c r="L53" s="2"/>
      <c r="M53" s="2"/>
      <c r="N53" s="2"/>
      <c r="O53" s="2"/>
      <c r="P53" s="3"/>
    </row>
    <row r="54" spans="1:16" ht="22.5">
      <c r="A54" s="57">
        <v>50</v>
      </c>
      <c r="B54" s="5" t="s">
        <v>18</v>
      </c>
      <c r="C54" s="6">
        <v>50000</v>
      </c>
      <c r="D54" s="5">
        <f>'93'!D54+12</f>
        <v>81</v>
      </c>
      <c r="E54" s="5">
        <v>4</v>
      </c>
      <c r="F54" s="7">
        <f>'93'!F54+'93'!G54</f>
        <v>50000</v>
      </c>
      <c r="G54" s="7">
        <v>0</v>
      </c>
      <c r="H54" s="7">
        <f t="shared" si="0"/>
        <v>0</v>
      </c>
      <c r="I54" s="2"/>
      <c r="J54" s="2"/>
      <c r="K54" s="2"/>
      <c r="L54" s="2"/>
      <c r="M54" s="2"/>
      <c r="N54" s="2"/>
      <c r="O54" s="2"/>
      <c r="P54" s="3"/>
    </row>
    <row r="55" spans="1:16" ht="22.5">
      <c r="A55" s="57">
        <v>51</v>
      </c>
      <c r="B55" s="5" t="s">
        <v>18</v>
      </c>
      <c r="C55" s="6">
        <v>50000</v>
      </c>
      <c r="D55" s="5">
        <f>'93'!D55+12</f>
        <v>81</v>
      </c>
      <c r="E55" s="5">
        <v>4</v>
      </c>
      <c r="F55" s="7">
        <f>'93'!F55+'93'!G55</f>
        <v>50000</v>
      </c>
      <c r="G55" s="7">
        <v>0</v>
      </c>
      <c r="H55" s="7">
        <f t="shared" si="0"/>
        <v>0</v>
      </c>
      <c r="I55" s="2"/>
      <c r="J55" s="2"/>
      <c r="K55" s="2"/>
      <c r="L55" s="2"/>
      <c r="M55" s="2"/>
      <c r="N55" s="2"/>
      <c r="O55" s="2"/>
      <c r="P55" s="3"/>
    </row>
    <row r="56" spans="1:16" ht="22.5">
      <c r="A56" s="57">
        <v>52</v>
      </c>
      <c r="B56" s="5" t="s">
        <v>65</v>
      </c>
      <c r="C56" s="6">
        <v>3800000</v>
      </c>
      <c r="D56" s="5">
        <f>'93'!D56+12</f>
        <v>81</v>
      </c>
      <c r="E56" s="5">
        <v>4</v>
      </c>
      <c r="F56" s="7">
        <f>'93'!F56+'93'!G56</f>
        <v>3800000</v>
      </c>
      <c r="G56" s="7">
        <v>0</v>
      </c>
      <c r="H56" s="7">
        <f t="shared" si="0"/>
        <v>0</v>
      </c>
      <c r="I56" s="2"/>
      <c r="J56" s="2"/>
      <c r="K56" s="2"/>
      <c r="L56" s="2"/>
      <c r="M56" s="2"/>
      <c r="N56" s="2"/>
      <c r="O56" s="2"/>
      <c r="P56" s="3"/>
    </row>
    <row r="57" spans="1:16" ht="22.5">
      <c r="A57" s="57">
        <v>53</v>
      </c>
      <c r="B57" s="5" t="s">
        <v>31</v>
      </c>
      <c r="C57" s="6">
        <v>7622000</v>
      </c>
      <c r="D57" s="5">
        <f>'93'!D57+12</f>
        <v>81</v>
      </c>
      <c r="E57" s="5">
        <v>10</v>
      </c>
      <c r="F57" s="7">
        <f>'93'!F57+'93'!G57</f>
        <v>4382650</v>
      </c>
      <c r="G57" s="7">
        <f t="shared" si="1"/>
        <v>762200</v>
      </c>
      <c r="H57" s="7">
        <f t="shared" si="0"/>
        <v>2477150</v>
      </c>
      <c r="I57" s="2"/>
      <c r="J57" s="2"/>
      <c r="K57" s="2"/>
      <c r="L57" s="2"/>
      <c r="M57" s="2"/>
      <c r="N57" s="2"/>
      <c r="O57" s="2"/>
      <c r="P57" s="3"/>
    </row>
    <row r="58" spans="1:16" ht="22.5">
      <c r="A58" s="57">
        <v>54</v>
      </c>
      <c r="B58" s="5" t="s">
        <v>32</v>
      </c>
      <c r="C58" s="6">
        <v>2180000</v>
      </c>
      <c r="D58" s="5">
        <f>'93'!D58+12</f>
        <v>80</v>
      </c>
      <c r="E58" s="5">
        <v>10</v>
      </c>
      <c r="F58" s="7">
        <f>'93'!F58+'93'!G58</f>
        <v>1235333.3333333335</v>
      </c>
      <c r="G58" s="7">
        <f t="shared" si="1"/>
        <v>218000</v>
      </c>
      <c r="H58" s="7">
        <f t="shared" si="0"/>
        <v>726666.6666666665</v>
      </c>
      <c r="I58" s="2"/>
      <c r="J58" s="2"/>
      <c r="K58" s="2"/>
      <c r="L58" s="2"/>
      <c r="M58" s="2"/>
      <c r="N58" s="2"/>
      <c r="O58" s="2"/>
      <c r="P58" s="3"/>
    </row>
    <row r="59" spans="1:16" ht="22.5">
      <c r="A59" s="57">
        <v>55</v>
      </c>
      <c r="B59" s="5" t="s">
        <v>32</v>
      </c>
      <c r="C59" s="6">
        <v>2180000</v>
      </c>
      <c r="D59" s="5">
        <f>'93'!D59+12</f>
        <v>80</v>
      </c>
      <c r="E59" s="5">
        <v>10</v>
      </c>
      <c r="F59" s="7">
        <f>'93'!F59+'93'!G59</f>
        <v>1235333.3333333335</v>
      </c>
      <c r="G59" s="7">
        <f t="shared" si="1"/>
        <v>218000</v>
      </c>
      <c r="H59" s="7">
        <f t="shared" si="0"/>
        <v>726666.6666666665</v>
      </c>
      <c r="I59" s="2"/>
      <c r="J59" s="2"/>
      <c r="K59" s="2"/>
      <c r="L59" s="2"/>
      <c r="M59" s="2"/>
      <c r="N59" s="2"/>
      <c r="O59" s="2"/>
      <c r="P59" s="3"/>
    </row>
    <row r="60" spans="1:16" ht="22.5">
      <c r="A60" s="57">
        <v>56</v>
      </c>
      <c r="B60" s="7" t="s">
        <v>33</v>
      </c>
      <c r="C60" s="6">
        <v>350000</v>
      </c>
      <c r="D60" s="5">
        <f>'93'!D60+12</f>
        <v>80</v>
      </c>
      <c r="E60" s="5">
        <v>10</v>
      </c>
      <c r="F60" s="7">
        <f>'93'!F60+'93'!G60</f>
        <v>198333.3333333333</v>
      </c>
      <c r="G60" s="7">
        <f t="shared" si="1"/>
        <v>35000</v>
      </c>
      <c r="H60" s="7">
        <f t="shared" si="0"/>
        <v>116666.66666666669</v>
      </c>
      <c r="I60" s="2"/>
      <c r="J60" s="2"/>
      <c r="K60" s="2"/>
      <c r="L60" s="2"/>
      <c r="M60" s="2"/>
      <c r="N60" s="2"/>
      <c r="O60" s="2"/>
      <c r="P60" s="3"/>
    </row>
    <row r="61" spans="1:16" ht="22.5">
      <c r="A61" s="57">
        <v>57</v>
      </c>
      <c r="B61" s="7" t="s">
        <v>33</v>
      </c>
      <c r="C61" s="6">
        <v>350000</v>
      </c>
      <c r="D61" s="5">
        <f>'93'!D61+12</f>
        <v>80</v>
      </c>
      <c r="E61" s="5">
        <v>10</v>
      </c>
      <c r="F61" s="7">
        <f>'93'!F61+'93'!G61</f>
        <v>198333.3333333333</v>
      </c>
      <c r="G61" s="7">
        <f t="shared" si="1"/>
        <v>35000</v>
      </c>
      <c r="H61" s="7">
        <f t="shared" si="0"/>
        <v>116666.66666666669</v>
      </c>
      <c r="I61" s="2"/>
      <c r="J61" s="2"/>
      <c r="K61" s="2"/>
      <c r="L61" s="2"/>
      <c r="M61" s="2"/>
      <c r="N61" s="2"/>
      <c r="O61" s="2"/>
      <c r="P61" s="3"/>
    </row>
    <row r="62" spans="1:16" ht="22.5">
      <c r="A62" s="57">
        <v>58</v>
      </c>
      <c r="B62" s="7" t="s">
        <v>33</v>
      </c>
      <c r="C62" s="6">
        <v>250000</v>
      </c>
      <c r="D62" s="5">
        <f>'93'!D62+12</f>
        <v>80</v>
      </c>
      <c r="E62" s="5">
        <v>10</v>
      </c>
      <c r="F62" s="7">
        <f>'93'!F62+'93'!G62</f>
        <v>141666.6666666667</v>
      </c>
      <c r="G62" s="7">
        <f t="shared" si="1"/>
        <v>25000</v>
      </c>
      <c r="H62" s="7">
        <f t="shared" si="0"/>
        <v>83333.33333333331</v>
      </c>
      <c r="I62" s="2"/>
      <c r="J62" s="2"/>
      <c r="K62" s="2"/>
      <c r="L62" s="2"/>
      <c r="M62" s="2"/>
      <c r="N62" s="2"/>
      <c r="O62" s="2"/>
      <c r="P62" s="3"/>
    </row>
    <row r="63" spans="1:16" ht="22.5">
      <c r="A63" s="57">
        <v>59</v>
      </c>
      <c r="B63" s="5" t="s">
        <v>34</v>
      </c>
      <c r="C63" s="6">
        <v>550000</v>
      </c>
      <c r="D63" s="5">
        <f>'93'!D63+12</f>
        <v>79</v>
      </c>
      <c r="E63" s="5">
        <v>10</v>
      </c>
      <c r="F63" s="7">
        <f>'93'!F63+'93'!G63</f>
        <v>307083.3333333333</v>
      </c>
      <c r="G63" s="7">
        <f t="shared" si="1"/>
        <v>55000</v>
      </c>
      <c r="H63" s="7">
        <f t="shared" si="0"/>
        <v>187916.6666666667</v>
      </c>
      <c r="I63" s="2"/>
      <c r="J63" s="2"/>
      <c r="K63" s="2"/>
      <c r="L63" s="2"/>
      <c r="M63" s="2"/>
      <c r="N63" s="2"/>
      <c r="O63" s="2"/>
      <c r="P63" s="3"/>
    </row>
    <row r="64" spans="1:16" ht="22.5">
      <c r="A64" s="57">
        <v>60</v>
      </c>
      <c r="B64" s="5" t="s">
        <v>19</v>
      </c>
      <c r="C64" s="6">
        <v>165000</v>
      </c>
      <c r="D64" s="5">
        <f>'93'!D64+12</f>
        <v>79</v>
      </c>
      <c r="E64" s="5">
        <v>4</v>
      </c>
      <c r="F64" s="7">
        <v>165000</v>
      </c>
      <c r="G64" s="7">
        <v>0</v>
      </c>
      <c r="H64" s="7">
        <f t="shared" si="0"/>
        <v>0</v>
      </c>
      <c r="I64" s="2"/>
      <c r="J64" s="2"/>
      <c r="K64" s="2"/>
      <c r="L64" s="2"/>
      <c r="M64" s="2"/>
      <c r="N64" s="2"/>
      <c r="O64" s="2"/>
      <c r="P64" s="3"/>
    </row>
    <row r="65" spans="1:16" ht="22.5">
      <c r="A65" s="57">
        <v>61</v>
      </c>
      <c r="B65" s="5" t="s">
        <v>35</v>
      </c>
      <c r="C65" s="6">
        <f>1300000+5200000</f>
        <v>6500000</v>
      </c>
      <c r="D65" s="5">
        <f>'93'!D65+12</f>
        <v>79</v>
      </c>
      <c r="E65" s="5">
        <v>10</v>
      </c>
      <c r="F65" s="7">
        <f>'93'!F65+'93'!G65</f>
        <v>3629166.666666667</v>
      </c>
      <c r="G65" s="7">
        <f t="shared" si="1"/>
        <v>650000</v>
      </c>
      <c r="H65" s="7">
        <f t="shared" si="0"/>
        <v>2220833.333333333</v>
      </c>
      <c r="I65" s="2"/>
      <c r="J65" s="2"/>
      <c r="K65" s="2"/>
      <c r="L65" s="2"/>
      <c r="M65" s="2"/>
      <c r="N65" s="2"/>
      <c r="O65" s="2"/>
      <c r="P65" s="3"/>
    </row>
    <row r="66" spans="1:16" ht="22.5">
      <c r="A66" s="57">
        <v>62</v>
      </c>
      <c r="B66" s="5" t="s">
        <v>37</v>
      </c>
      <c r="C66" s="6">
        <v>3350000</v>
      </c>
      <c r="D66" s="5">
        <f>'93'!D66+12</f>
        <v>77</v>
      </c>
      <c r="E66" s="5">
        <v>10</v>
      </c>
      <c r="F66" s="7">
        <f>'93'!F66+'93'!G66</f>
        <v>1814583.3333333335</v>
      </c>
      <c r="G66" s="7">
        <f t="shared" si="1"/>
        <v>335000</v>
      </c>
      <c r="H66" s="7">
        <f t="shared" si="0"/>
        <v>1200416.6666666665</v>
      </c>
      <c r="I66" s="2"/>
      <c r="J66" s="2"/>
      <c r="K66" s="2"/>
      <c r="L66" s="2"/>
      <c r="M66" s="2"/>
      <c r="N66" s="2"/>
      <c r="O66" s="2"/>
      <c r="P66" s="3"/>
    </row>
    <row r="67" spans="1:16" ht="22.5">
      <c r="A67" s="57">
        <v>63</v>
      </c>
      <c r="B67" s="5" t="s">
        <v>63</v>
      </c>
      <c r="C67" s="6">
        <v>600000</v>
      </c>
      <c r="D67" s="5">
        <f>'93'!D67+12</f>
        <v>77</v>
      </c>
      <c r="E67" s="5">
        <v>10</v>
      </c>
      <c r="F67" s="7">
        <f>'93'!F67+'93'!G67</f>
        <v>325000</v>
      </c>
      <c r="G67" s="7">
        <f t="shared" si="1"/>
        <v>60000</v>
      </c>
      <c r="H67" s="7">
        <f t="shared" si="0"/>
        <v>215000</v>
      </c>
      <c r="I67" s="2"/>
      <c r="J67" s="2"/>
      <c r="K67" s="2"/>
      <c r="L67" s="2"/>
      <c r="M67" s="2"/>
      <c r="N67" s="2"/>
      <c r="O67" s="2"/>
      <c r="P67" s="3"/>
    </row>
    <row r="68" spans="1:16" ht="22.5">
      <c r="A68" s="57">
        <v>64</v>
      </c>
      <c r="B68" s="5" t="s">
        <v>38</v>
      </c>
      <c r="C68" s="6">
        <v>890000</v>
      </c>
      <c r="D68" s="5">
        <f>'93'!D68+12</f>
        <v>77</v>
      </c>
      <c r="E68" s="5">
        <v>10</v>
      </c>
      <c r="F68" s="7">
        <f>'93'!F68+'93'!G68</f>
        <v>482083.3333333334</v>
      </c>
      <c r="G68" s="7">
        <f t="shared" si="1"/>
        <v>89000</v>
      </c>
      <c r="H68" s="7">
        <f t="shared" si="0"/>
        <v>318916.6666666666</v>
      </c>
      <c r="I68" s="2"/>
      <c r="J68" s="2"/>
      <c r="K68" s="2"/>
      <c r="L68" s="2"/>
      <c r="M68" s="2"/>
      <c r="N68" s="2"/>
      <c r="O68" s="2"/>
      <c r="P68" s="3"/>
    </row>
    <row r="69" spans="1:16" ht="22.5">
      <c r="A69" s="57">
        <v>65</v>
      </c>
      <c r="B69" s="7" t="s">
        <v>39</v>
      </c>
      <c r="C69" s="6">
        <v>35980000</v>
      </c>
      <c r="D69" s="5">
        <f>'93'!D69+12</f>
        <v>77</v>
      </c>
      <c r="E69" s="5">
        <v>10</v>
      </c>
      <c r="F69" s="7">
        <f>'93'!F69+'93'!G69</f>
        <v>19489166.666666668</v>
      </c>
      <c r="G69" s="7">
        <f t="shared" si="1"/>
        <v>3598000</v>
      </c>
      <c r="H69" s="7">
        <f aca="true" t="shared" si="2" ref="H69:H132">C69-F69-G69</f>
        <v>12892833.333333332</v>
      </c>
      <c r="I69" s="2"/>
      <c r="J69" s="2"/>
      <c r="K69" s="2"/>
      <c r="L69" s="2"/>
      <c r="M69" s="2"/>
      <c r="N69" s="2"/>
      <c r="O69" s="2"/>
      <c r="P69" s="3"/>
    </row>
    <row r="70" spans="1:16" ht="22.5">
      <c r="A70" s="57">
        <v>66</v>
      </c>
      <c r="B70" s="7" t="s">
        <v>40</v>
      </c>
      <c r="C70" s="6">
        <v>1560000</v>
      </c>
      <c r="D70" s="5">
        <f>'93'!D70+12</f>
        <v>77</v>
      </c>
      <c r="E70" s="5">
        <v>10</v>
      </c>
      <c r="F70" s="7">
        <f>'93'!F70+'93'!G70</f>
        <v>845000</v>
      </c>
      <c r="G70" s="7">
        <f aca="true" t="shared" si="3" ref="G70:G133">C70/E70</f>
        <v>156000</v>
      </c>
      <c r="H70" s="7">
        <f t="shared" si="2"/>
        <v>559000</v>
      </c>
      <c r="I70" s="2"/>
      <c r="J70" s="2"/>
      <c r="K70" s="2"/>
      <c r="L70" s="2"/>
      <c r="M70" s="2"/>
      <c r="N70" s="2"/>
      <c r="O70" s="2"/>
      <c r="P70" s="3"/>
    </row>
    <row r="71" spans="1:16" ht="22.5">
      <c r="A71" s="57">
        <v>67</v>
      </c>
      <c r="B71" s="7" t="s">
        <v>40</v>
      </c>
      <c r="C71" s="6">
        <v>1560000</v>
      </c>
      <c r="D71" s="5">
        <f>'93'!D71+12</f>
        <v>77</v>
      </c>
      <c r="E71" s="5">
        <v>10</v>
      </c>
      <c r="F71" s="7">
        <f>'93'!F71+'93'!G71</f>
        <v>845000</v>
      </c>
      <c r="G71" s="7">
        <f t="shared" si="3"/>
        <v>156000</v>
      </c>
      <c r="H71" s="7">
        <f t="shared" si="2"/>
        <v>559000</v>
      </c>
      <c r="I71" s="2"/>
      <c r="J71" s="2"/>
      <c r="K71" s="2"/>
      <c r="L71" s="2"/>
      <c r="M71" s="2"/>
      <c r="N71" s="2"/>
      <c r="O71" s="2"/>
      <c r="P71" s="3"/>
    </row>
    <row r="72" spans="1:16" ht="22.5">
      <c r="A72" s="57">
        <v>68</v>
      </c>
      <c r="B72" s="7" t="s">
        <v>41</v>
      </c>
      <c r="C72" s="6">
        <v>14500000</v>
      </c>
      <c r="D72" s="5">
        <f>'93'!D72+12</f>
        <v>77</v>
      </c>
      <c r="E72" s="5">
        <v>10</v>
      </c>
      <c r="F72" s="7">
        <f>'93'!F72+'93'!G72</f>
        <v>7854166.666666666</v>
      </c>
      <c r="G72" s="7">
        <f t="shared" si="3"/>
        <v>1450000</v>
      </c>
      <c r="H72" s="7">
        <f t="shared" si="2"/>
        <v>5195833.333333334</v>
      </c>
      <c r="I72" s="2"/>
      <c r="J72" s="2"/>
      <c r="K72" s="2"/>
      <c r="L72" s="2"/>
      <c r="M72" s="2"/>
      <c r="N72" s="2"/>
      <c r="O72" s="2"/>
      <c r="P72" s="3"/>
    </row>
    <row r="73" spans="1:16" ht="22.5">
      <c r="A73" s="57">
        <v>69</v>
      </c>
      <c r="B73" s="7" t="s">
        <v>42</v>
      </c>
      <c r="C73" s="6">
        <v>1200000</v>
      </c>
      <c r="D73" s="5">
        <f>'93'!D73+12</f>
        <v>77</v>
      </c>
      <c r="E73" s="5">
        <v>10</v>
      </c>
      <c r="F73" s="7">
        <f>'93'!F73+'93'!G73</f>
        <v>650000</v>
      </c>
      <c r="G73" s="7">
        <f t="shared" si="3"/>
        <v>120000</v>
      </c>
      <c r="H73" s="7">
        <f t="shared" si="2"/>
        <v>430000</v>
      </c>
      <c r="I73" s="2"/>
      <c r="J73" s="2"/>
      <c r="K73" s="2"/>
      <c r="L73" s="2"/>
      <c r="M73" s="2"/>
      <c r="N73" s="2"/>
      <c r="O73" s="2"/>
      <c r="P73" s="3"/>
    </row>
    <row r="74" spans="1:16" ht="22.5">
      <c r="A74" s="57">
        <v>70</v>
      </c>
      <c r="B74" s="7" t="s">
        <v>42</v>
      </c>
      <c r="C74" s="6">
        <v>1200000</v>
      </c>
      <c r="D74" s="5">
        <f>'93'!D74+12</f>
        <v>77</v>
      </c>
      <c r="E74" s="5">
        <v>10</v>
      </c>
      <c r="F74" s="7">
        <f>'93'!F74+'93'!G74</f>
        <v>650000</v>
      </c>
      <c r="G74" s="7">
        <f t="shared" si="3"/>
        <v>120000</v>
      </c>
      <c r="H74" s="7">
        <f t="shared" si="2"/>
        <v>430000</v>
      </c>
      <c r="I74" s="2"/>
      <c r="J74" s="2"/>
      <c r="K74" s="2"/>
      <c r="L74" s="2"/>
      <c r="M74" s="2"/>
      <c r="N74" s="2"/>
      <c r="O74" s="2"/>
      <c r="P74" s="3"/>
    </row>
    <row r="75" spans="1:16" ht="22.5">
      <c r="A75" s="57">
        <v>71</v>
      </c>
      <c r="B75" s="7" t="s">
        <v>42</v>
      </c>
      <c r="C75" s="6">
        <v>1200000</v>
      </c>
      <c r="D75" s="5">
        <f>'93'!D75+12</f>
        <v>77</v>
      </c>
      <c r="E75" s="5">
        <v>10</v>
      </c>
      <c r="F75" s="7">
        <f>'93'!F75+'93'!G75</f>
        <v>650000</v>
      </c>
      <c r="G75" s="7">
        <f t="shared" si="3"/>
        <v>120000</v>
      </c>
      <c r="H75" s="7">
        <f t="shared" si="2"/>
        <v>430000</v>
      </c>
      <c r="I75" s="2"/>
      <c r="J75" s="2"/>
      <c r="K75" s="2"/>
      <c r="L75" s="2"/>
      <c r="M75" s="2"/>
      <c r="N75" s="2"/>
      <c r="O75" s="2"/>
      <c r="P75" s="3"/>
    </row>
    <row r="76" spans="1:16" ht="22.5">
      <c r="A76" s="57">
        <v>72</v>
      </c>
      <c r="B76" s="7" t="s">
        <v>42</v>
      </c>
      <c r="C76" s="6">
        <v>1200000</v>
      </c>
      <c r="D76" s="5">
        <f>'93'!D76+12</f>
        <v>77</v>
      </c>
      <c r="E76" s="5">
        <v>10</v>
      </c>
      <c r="F76" s="7">
        <f>'93'!F76+'93'!G76</f>
        <v>650000</v>
      </c>
      <c r="G76" s="7">
        <f t="shared" si="3"/>
        <v>120000</v>
      </c>
      <c r="H76" s="7">
        <f t="shared" si="2"/>
        <v>430000</v>
      </c>
      <c r="I76" s="2"/>
      <c r="J76" s="2"/>
      <c r="K76" s="2"/>
      <c r="L76" s="2"/>
      <c r="M76" s="2"/>
      <c r="N76" s="2"/>
      <c r="O76" s="2"/>
      <c r="P76" s="3"/>
    </row>
    <row r="77" spans="1:16" ht="22.5">
      <c r="A77" s="57">
        <v>73</v>
      </c>
      <c r="B77" s="7" t="s">
        <v>42</v>
      </c>
      <c r="C77" s="6">
        <v>1200000</v>
      </c>
      <c r="D77" s="5">
        <f>'93'!D77+12</f>
        <v>77</v>
      </c>
      <c r="E77" s="5">
        <v>10</v>
      </c>
      <c r="F77" s="7">
        <f>'93'!F77+'93'!G77</f>
        <v>650000</v>
      </c>
      <c r="G77" s="7">
        <f t="shared" si="3"/>
        <v>120000</v>
      </c>
      <c r="H77" s="7">
        <f t="shared" si="2"/>
        <v>430000</v>
      </c>
      <c r="I77" s="2"/>
      <c r="J77" s="2"/>
      <c r="K77" s="2"/>
      <c r="L77" s="2"/>
      <c r="M77" s="2"/>
      <c r="N77" s="2"/>
      <c r="O77" s="2"/>
      <c r="P77" s="3"/>
    </row>
    <row r="78" spans="1:16" ht="22.5">
      <c r="A78" s="57">
        <v>74</v>
      </c>
      <c r="B78" s="7" t="s">
        <v>42</v>
      </c>
      <c r="C78" s="6">
        <v>1200000</v>
      </c>
      <c r="D78" s="5">
        <f>'93'!D78+12</f>
        <v>77</v>
      </c>
      <c r="E78" s="5">
        <v>10</v>
      </c>
      <c r="F78" s="7">
        <f>'93'!F78+'93'!G78</f>
        <v>650000</v>
      </c>
      <c r="G78" s="7">
        <f t="shared" si="3"/>
        <v>120000</v>
      </c>
      <c r="H78" s="7">
        <f t="shared" si="2"/>
        <v>430000</v>
      </c>
      <c r="I78" s="2"/>
      <c r="J78" s="2"/>
      <c r="K78" s="2"/>
      <c r="L78" s="2"/>
      <c r="M78" s="2"/>
      <c r="N78" s="2"/>
      <c r="O78" s="2"/>
      <c r="P78" s="3"/>
    </row>
    <row r="79" spans="1:16" ht="22.5">
      <c r="A79" s="57">
        <v>75</v>
      </c>
      <c r="B79" s="7" t="s">
        <v>42</v>
      </c>
      <c r="C79" s="6">
        <v>1200000</v>
      </c>
      <c r="D79" s="5">
        <f>'93'!D79+12</f>
        <v>77</v>
      </c>
      <c r="E79" s="5">
        <v>10</v>
      </c>
      <c r="F79" s="7">
        <f>'93'!F79+'93'!G79</f>
        <v>650000</v>
      </c>
      <c r="G79" s="7">
        <f t="shared" si="3"/>
        <v>120000</v>
      </c>
      <c r="H79" s="7">
        <f t="shared" si="2"/>
        <v>430000</v>
      </c>
      <c r="I79" s="2"/>
      <c r="J79" s="2"/>
      <c r="K79" s="2"/>
      <c r="L79" s="2"/>
      <c r="M79" s="2"/>
      <c r="N79" s="2"/>
      <c r="O79" s="2"/>
      <c r="P79" s="3"/>
    </row>
    <row r="80" spans="1:16" ht="22.5">
      <c r="A80" s="57">
        <v>76</v>
      </c>
      <c r="B80" s="7" t="s">
        <v>43</v>
      </c>
      <c r="C80" s="6">
        <v>2200000</v>
      </c>
      <c r="D80" s="5">
        <f>'93'!D80+12</f>
        <v>77</v>
      </c>
      <c r="E80" s="5">
        <v>10</v>
      </c>
      <c r="F80" s="7">
        <f>'93'!F80+'93'!G80</f>
        <v>1191666.6666666667</v>
      </c>
      <c r="G80" s="7">
        <f t="shared" si="3"/>
        <v>220000</v>
      </c>
      <c r="H80" s="7">
        <f t="shared" si="2"/>
        <v>788333.3333333333</v>
      </c>
      <c r="I80" s="2"/>
      <c r="J80" s="2"/>
      <c r="K80" s="2"/>
      <c r="L80" s="2"/>
      <c r="M80" s="2"/>
      <c r="N80" s="2"/>
      <c r="O80" s="2"/>
      <c r="P80" s="3"/>
    </row>
    <row r="81" spans="1:16" ht="22.5">
      <c r="A81" s="57">
        <v>77</v>
      </c>
      <c r="B81" s="7" t="s">
        <v>44</v>
      </c>
      <c r="C81" s="6">
        <v>650000</v>
      </c>
      <c r="D81" s="5">
        <f>'93'!D81+12</f>
        <v>77</v>
      </c>
      <c r="E81" s="5">
        <v>10</v>
      </c>
      <c r="F81" s="7">
        <f>'93'!F81+'93'!G81</f>
        <v>352083.3333333333</v>
      </c>
      <c r="G81" s="7">
        <f t="shared" si="3"/>
        <v>65000</v>
      </c>
      <c r="H81" s="7">
        <f t="shared" si="2"/>
        <v>232916.6666666667</v>
      </c>
      <c r="I81" s="2"/>
      <c r="J81" s="2"/>
      <c r="K81" s="2"/>
      <c r="L81" s="2"/>
      <c r="M81" s="2"/>
      <c r="N81" s="2"/>
      <c r="O81" s="2"/>
      <c r="P81" s="3"/>
    </row>
    <row r="82" spans="1:16" ht="22.5">
      <c r="A82" s="57">
        <v>78</v>
      </c>
      <c r="B82" s="7" t="s">
        <v>44</v>
      </c>
      <c r="C82" s="6">
        <v>650000</v>
      </c>
      <c r="D82" s="5">
        <f>'93'!D82+12</f>
        <v>77</v>
      </c>
      <c r="E82" s="5">
        <v>10</v>
      </c>
      <c r="F82" s="7">
        <f>'93'!F82+'93'!G82</f>
        <v>352083.3333333333</v>
      </c>
      <c r="G82" s="7">
        <f t="shared" si="3"/>
        <v>65000</v>
      </c>
      <c r="H82" s="7">
        <f t="shared" si="2"/>
        <v>232916.6666666667</v>
      </c>
      <c r="I82" s="2"/>
      <c r="J82" s="2"/>
      <c r="K82" s="2"/>
      <c r="L82" s="2"/>
      <c r="M82" s="2"/>
      <c r="N82" s="2"/>
      <c r="O82" s="2"/>
      <c r="P82" s="3"/>
    </row>
    <row r="83" spans="1:16" ht="22.5">
      <c r="A83" s="57">
        <v>79</v>
      </c>
      <c r="B83" s="7" t="s">
        <v>44</v>
      </c>
      <c r="C83" s="6">
        <v>650000</v>
      </c>
      <c r="D83" s="5">
        <f>'93'!D83+12</f>
        <v>77</v>
      </c>
      <c r="E83" s="5">
        <v>10</v>
      </c>
      <c r="F83" s="7">
        <f>'93'!F83+'93'!G83</f>
        <v>352083.3333333333</v>
      </c>
      <c r="G83" s="7">
        <f t="shared" si="3"/>
        <v>65000</v>
      </c>
      <c r="H83" s="7">
        <f t="shared" si="2"/>
        <v>232916.6666666667</v>
      </c>
      <c r="I83" s="2"/>
      <c r="J83" s="2"/>
      <c r="K83" s="2"/>
      <c r="L83" s="2"/>
      <c r="M83" s="2"/>
      <c r="N83" s="2"/>
      <c r="O83" s="2"/>
      <c r="P83" s="3"/>
    </row>
    <row r="84" spans="1:16" ht="22.5">
      <c r="A84" s="57">
        <v>80</v>
      </c>
      <c r="B84" s="7" t="s">
        <v>44</v>
      </c>
      <c r="C84" s="6">
        <v>650000</v>
      </c>
      <c r="D84" s="5">
        <f>'93'!D84+12</f>
        <v>77</v>
      </c>
      <c r="E84" s="5">
        <v>10</v>
      </c>
      <c r="F84" s="7">
        <f>'93'!F84+'93'!G84</f>
        <v>352083.3333333333</v>
      </c>
      <c r="G84" s="7">
        <f t="shared" si="3"/>
        <v>65000</v>
      </c>
      <c r="H84" s="7">
        <f t="shared" si="2"/>
        <v>232916.6666666667</v>
      </c>
      <c r="I84" s="2"/>
      <c r="J84" s="2"/>
      <c r="K84" s="2"/>
      <c r="L84" s="2"/>
      <c r="M84" s="2"/>
      <c r="N84" s="2"/>
      <c r="O84" s="2"/>
      <c r="P84" s="3"/>
    </row>
    <row r="85" spans="1:16" ht="22.5">
      <c r="A85" s="57">
        <v>81</v>
      </c>
      <c r="B85" s="7" t="s">
        <v>45</v>
      </c>
      <c r="C85" s="6">
        <v>580000</v>
      </c>
      <c r="D85" s="5">
        <f>'93'!D85+12</f>
        <v>77</v>
      </c>
      <c r="E85" s="5">
        <v>10</v>
      </c>
      <c r="F85" s="7">
        <f>'93'!F85+'93'!G85</f>
        <v>314166.6666666667</v>
      </c>
      <c r="G85" s="7">
        <f t="shared" si="3"/>
        <v>58000</v>
      </c>
      <c r="H85" s="7">
        <f t="shared" si="2"/>
        <v>207833.3333333333</v>
      </c>
      <c r="I85" s="2"/>
      <c r="J85" s="2"/>
      <c r="K85" s="2"/>
      <c r="L85" s="2"/>
      <c r="M85" s="2"/>
      <c r="N85" s="2"/>
      <c r="O85" s="2"/>
      <c r="P85" s="3"/>
    </row>
    <row r="86" spans="1:16" ht="22.5">
      <c r="A86" s="57">
        <v>82</v>
      </c>
      <c r="B86" s="7" t="s">
        <v>45</v>
      </c>
      <c r="C86" s="6">
        <v>580000</v>
      </c>
      <c r="D86" s="5">
        <f>'93'!D86+12</f>
        <v>77</v>
      </c>
      <c r="E86" s="5">
        <v>10</v>
      </c>
      <c r="F86" s="7">
        <f>'93'!F86+'93'!G86</f>
        <v>314166.6666666667</v>
      </c>
      <c r="G86" s="7">
        <f t="shared" si="3"/>
        <v>58000</v>
      </c>
      <c r="H86" s="7">
        <f t="shared" si="2"/>
        <v>207833.3333333333</v>
      </c>
      <c r="I86" s="2"/>
      <c r="J86" s="2"/>
      <c r="K86" s="2"/>
      <c r="L86" s="2"/>
      <c r="M86" s="2"/>
      <c r="N86" s="2"/>
      <c r="O86" s="2"/>
      <c r="P86" s="3"/>
    </row>
    <row r="87" spans="1:16" ht="22.5">
      <c r="A87" s="57">
        <v>83</v>
      </c>
      <c r="B87" s="7" t="s">
        <v>45</v>
      </c>
      <c r="C87" s="6">
        <v>580000</v>
      </c>
      <c r="D87" s="5">
        <f>'93'!D87+12</f>
        <v>77</v>
      </c>
      <c r="E87" s="5">
        <v>10</v>
      </c>
      <c r="F87" s="7">
        <f>'93'!F87+'93'!G87</f>
        <v>314166.6666666667</v>
      </c>
      <c r="G87" s="7">
        <f t="shared" si="3"/>
        <v>58000</v>
      </c>
      <c r="H87" s="7">
        <f t="shared" si="2"/>
        <v>207833.3333333333</v>
      </c>
      <c r="I87" s="2"/>
      <c r="J87" s="2"/>
      <c r="K87" s="2"/>
      <c r="L87" s="2"/>
      <c r="M87" s="2"/>
      <c r="N87" s="2"/>
      <c r="O87" s="2"/>
      <c r="P87" s="3"/>
    </row>
    <row r="88" spans="1:16" ht="22.5">
      <c r="A88" s="57">
        <v>84</v>
      </c>
      <c r="B88" s="7" t="s">
        <v>45</v>
      </c>
      <c r="C88" s="6">
        <v>580000</v>
      </c>
      <c r="D88" s="5">
        <f>'93'!D88+12</f>
        <v>77</v>
      </c>
      <c r="E88" s="5">
        <v>10</v>
      </c>
      <c r="F88" s="7">
        <f>'93'!F88+'93'!G88</f>
        <v>314166.6666666667</v>
      </c>
      <c r="G88" s="7">
        <f t="shared" si="3"/>
        <v>58000</v>
      </c>
      <c r="H88" s="7">
        <f t="shared" si="2"/>
        <v>207833.3333333333</v>
      </c>
      <c r="I88" s="2"/>
      <c r="J88" s="2"/>
      <c r="K88" s="2"/>
      <c r="L88" s="2"/>
      <c r="M88" s="2"/>
      <c r="N88" s="2"/>
      <c r="O88" s="2"/>
      <c r="P88" s="3"/>
    </row>
    <row r="89" spans="1:16" ht="22.5">
      <c r="A89" s="57">
        <v>85</v>
      </c>
      <c r="B89" s="7" t="s">
        <v>46</v>
      </c>
      <c r="C89" s="6">
        <v>3500000</v>
      </c>
      <c r="D89" s="5">
        <f>'93'!D89+12</f>
        <v>77</v>
      </c>
      <c r="E89" s="5">
        <v>10</v>
      </c>
      <c r="F89" s="7">
        <f>'93'!F89+'93'!G89</f>
        <v>1895833.3333333335</v>
      </c>
      <c r="G89" s="7">
        <f t="shared" si="3"/>
        <v>350000</v>
      </c>
      <c r="H89" s="7">
        <f t="shared" si="2"/>
        <v>1254166.6666666665</v>
      </c>
      <c r="I89" s="2"/>
      <c r="J89" s="2"/>
      <c r="K89" s="2"/>
      <c r="L89" s="2"/>
      <c r="M89" s="2"/>
      <c r="N89" s="2"/>
      <c r="O89" s="2"/>
      <c r="P89" s="3"/>
    </row>
    <row r="90" spans="1:16" ht="22.5">
      <c r="A90" s="57">
        <v>86</v>
      </c>
      <c r="B90" s="7" t="s">
        <v>46</v>
      </c>
      <c r="C90" s="6">
        <v>3500000</v>
      </c>
      <c r="D90" s="5">
        <f>'93'!D90+12</f>
        <v>77</v>
      </c>
      <c r="E90" s="5">
        <v>10</v>
      </c>
      <c r="F90" s="7">
        <f>'93'!F90+'93'!G90</f>
        <v>1895833.3333333335</v>
      </c>
      <c r="G90" s="7">
        <f t="shared" si="3"/>
        <v>350000</v>
      </c>
      <c r="H90" s="7">
        <f t="shared" si="2"/>
        <v>1254166.6666666665</v>
      </c>
      <c r="I90" s="2"/>
      <c r="J90" s="2"/>
      <c r="K90" s="2"/>
      <c r="L90" s="2"/>
      <c r="M90" s="2"/>
      <c r="N90" s="2"/>
      <c r="O90" s="2"/>
      <c r="P90" s="3"/>
    </row>
    <row r="91" spans="1:16" ht="22.5">
      <c r="A91" s="57">
        <v>87</v>
      </c>
      <c r="B91" s="7" t="s">
        <v>46</v>
      </c>
      <c r="C91" s="6">
        <v>3500000</v>
      </c>
      <c r="D91" s="5">
        <f>'93'!D91+12</f>
        <v>77</v>
      </c>
      <c r="E91" s="5">
        <v>10</v>
      </c>
      <c r="F91" s="7">
        <f>'93'!F91+'93'!G91</f>
        <v>1895833.3333333335</v>
      </c>
      <c r="G91" s="7">
        <f t="shared" si="3"/>
        <v>350000</v>
      </c>
      <c r="H91" s="7">
        <f t="shared" si="2"/>
        <v>1254166.6666666665</v>
      </c>
      <c r="I91" s="2"/>
      <c r="J91" s="2"/>
      <c r="K91" s="2"/>
      <c r="L91" s="2"/>
      <c r="M91" s="2"/>
      <c r="N91" s="2"/>
      <c r="O91" s="2"/>
      <c r="P91" s="3"/>
    </row>
    <row r="92" spans="1:16" ht="22.5">
      <c r="A92" s="57">
        <v>88</v>
      </c>
      <c r="B92" s="7" t="s">
        <v>47</v>
      </c>
      <c r="C92" s="6">
        <v>850000</v>
      </c>
      <c r="D92" s="5">
        <f>'93'!D92+12</f>
        <v>77</v>
      </c>
      <c r="E92" s="5">
        <v>10</v>
      </c>
      <c r="F92" s="7">
        <f>'93'!F92+'93'!G92</f>
        <v>460416.6666666666</v>
      </c>
      <c r="G92" s="7">
        <f t="shared" si="3"/>
        <v>85000</v>
      </c>
      <c r="H92" s="7">
        <f t="shared" si="2"/>
        <v>304583.3333333334</v>
      </c>
      <c r="I92" s="2"/>
      <c r="J92" s="2"/>
      <c r="K92" s="2"/>
      <c r="L92" s="2"/>
      <c r="M92" s="2"/>
      <c r="N92" s="2"/>
      <c r="O92" s="2"/>
      <c r="P92" s="3"/>
    </row>
    <row r="93" spans="1:16" ht="22.5">
      <c r="A93" s="57">
        <v>89</v>
      </c>
      <c r="B93" s="7" t="s">
        <v>47</v>
      </c>
      <c r="C93" s="6">
        <v>850000</v>
      </c>
      <c r="D93" s="5">
        <f>'93'!D93+12</f>
        <v>77</v>
      </c>
      <c r="E93" s="5">
        <v>10</v>
      </c>
      <c r="F93" s="7">
        <f>'93'!F93+'93'!G93</f>
        <v>460416.6666666666</v>
      </c>
      <c r="G93" s="7">
        <f t="shared" si="3"/>
        <v>85000</v>
      </c>
      <c r="H93" s="7">
        <f t="shared" si="2"/>
        <v>304583.3333333334</v>
      </c>
      <c r="I93" s="2"/>
      <c r="J93" s="2"/>
      <c r="K93" s="2"/>
      <c r="L93" s="2"/>
      <c r="M93" s="2"/>
      <c r="N93" s="2"/>
      <c r="O93" s="2"/>
      <c r="P93" s="3"/>
    </row>
    <row r="94" spans="1:16" ht="22.5">
      <c r="A94" s="57">
        <v>90</v>
      </c>
      <c r="B94" s="7" t="s">
        <v>47</v>
      </c>
      <c r="C94" s="6">
        <v>850000</v>
      </c>
      <c r="D94" s="5">
        <f>'93'!D94+12</f>
        <v>77</v>
      </c>
      <c r="E94" s="5">
        <v>10</v>
      </c>
      <c r="F94" s="7">
        <f>'93'!F94+'93'!G94</f>
        <v>460416.6666666666</v>
      </c>
      <c r="G94" s="7">
        <f t="shared" si="3"/>
        <v>85000</v>
      </c>
      <c r="H94" s="7">
        <f t="shared" si="2"/>
        <v>304583.3333333334</v>
      </c>
      <c r="I94" s="2"/>
      <c r="J94" s="2"/>
      <c r="K94" s="2"/>
      <c r="L94" s="2"/>
      <c r="M94" s="2"/>
      <c r="N94" s="2"/>
      <c r="O94" s="2"/>
      <c r="P94" s="3"/>
    </row>
    <row r="95" spans="1:16" ht="22.5">
      <c r="A95" s="57">
        <v>91</v>
      </c>
      <c r="B95" s="7" t="s">
        <v>47</v>
      </c>
      <c r="C95" s="6">
        <v>850000</v>
      </c>
      <c r="D95" s="5">
        <f>'93'!D95+12</f>
        <v>77</v>
      </c>
      <c r="E95" s="5">
        <v>10</v>
      </c>
      <c r="F95" s="7">
        <f>'93'!F95+'93'!G95</f>
        <v>460416.6666666666</v>
      </c>
      <c r="G95" s="7">
        <f t="shared" si="3"/>
        <v>85000</v>
      </c>
      <c r="H95" s="7">
        <f t="shared" si="2"/>
        <v>304583.3333333334</v>
      </c>
      <c r="I95" s="2"/>
      <c r="J95" s="2"/>
      <c r="K95" s="2"/>
      <c r="L95" s="2"/>
      <c r="M95" s="2"/>
      <c r="N95" s="2"/>
      <c r="O95" s="2"/>
      <c r="P95" s="3"/>
    </row>
    <row r="96" spans="1:16" ht="22.5">
      <c r="A96" s="57">
        <v>92</v>
      </c>
      <c r="B96" s="7" t="s">
        <v>15</v>
      </c>
      <c r="C96" s="6">
        <v>595000</v>
      </c>
      <c r="D96" s="5">
        <f>'93'!D96+12</f>
        <v>77</v>
      </c>
      <c r="E96" s="5">
        <v>10</v>
      </c>
      <c r="F96" s="7">
        <f>'93'!F96+'93'!G96</f>
        <v>322291.6666666667</v>
      </c>
      <c r="G96" s="7">
        <f t="shared" si="3"/>
        <v>59500</v>
      </c>
      <c r="H96" s="7">
        <f t="shared" si="2"/>
        <v>213208.3333333333</v>
      </c>
      <c r="I96" s="2"/>
      <c r="J96" s="2"/>
      <c r="K96" s="2"/>
      <c r="L96" s="2"/>
      <c r="M96" s="2"/>
      <c r="N96" s="2"/>
      <c r="O96" s="2"/>
      <c r="P96" s="3"/>
    </row>
    <row r="97" spans="1:16" ht="22.5">
      <c r="A97" s="57">
        <v>93</v>
      </c>
      <c r="B97" s="7" t="s">
        <v>15</v>
      </c>
      <c r="C97" s="6">
        <v>595000</v>
      </c>
      <c r="D97" s="5">
        <f>'93'!D97+12</f>
        <v>77</v>
      </c>
      <c r="E97" s="5">
        <v>10</v>
      </c>
      <c r="F97" s="7">
        <f>'93'!F97+'93'!G97</f>
        <v>322291.6666666667</v>
      </c>
      <c r="G97" s="7">
        <f t="shared" si="3"/>
        <v>59500</v>
      </c>
      <c r="H97" s="7">
        <f t="shared" si="2"/>
        <v>213208.3333333333</v>
      </c>
      <c r="I97" s="2"/>
      <c r="J97" s="2"/>
      <c r="K97" s="2"/>
      <c r="L97" s="2"/>
      <c r="M97" s="2"/>
      <c r="N97" s="2"/>
      <c r="O97" s="2"/>
      <c r="P97" s="3"/>
    </row>
    <row r="98" spans="1:16" ht="22.5">
      <c r="A98" s="57">
        <v>94</v>
      </c>
      <c r="B98" s="7" t="s">
        <v>48</v>
      </c>
      <c r="C98" s="6">
        <v>195000</v>
      </c>
      <c r="D98" s="5">
        <f>'93'!D98+12</f>
        <v>77</v>
      </c>
      <c r="E98" s="5">
        <v>10</v>
      </c>
      <c r="F98" s="7">
        <f>'93'!F98+'93'!G98</f>
        <v>105625</v>
      </c>
      <c r="G98" s="7">
        <f t="shared" si="3"/>
        <v>19500</v>
      </c>
      <c r="H98" s="7">
        <f t="shared" si="2"/>
        <v>69875</v>
      </c>
      <c r="I98" s="2"/>
      <c r="J98" s="2"/>
      <c r="K98" s="2"/>
      <c r="L98" s="2"/>
      <c r="M98" s="2"/>
      <c r="N98" s="2"/>
      <c r="O98" s="2"/>
      <c r="P98" s="3"/>
    </row>
    <row r="99" spans="1:16" ht="22.5">
      <c r="A99" s="57">
        <v>95</v>
      </c>
      <c r="B99" s="7" t="s">
        <v>48</v>
      </c>
      <c r="C99" s="6">
        <v>195000</v>
      </c>
      <c r="D99" s="5">
        <f>'93'!D99+12</f>
        <v>77</v>
      </c>
      <c r="E99" s="5">
        <v>10</v>
      </c>
      <c r="F99" s="7">
        <f>'93'!F99+'93'!G99</f>
        <v>105625</v>
      </c>
      <c r="G99" s="7">
        <f t="shared" si="3"/>
        <v>19500</v>
      </c>
      <c r="H99" s="7">
        <f t="shared" si="2"/>
        <v>69875</v>
      </c>
      <c r="I99" s="2"/>
      <c r="J99" s="2"/>
      <c r="K99" s="2"/>
      <c r="L99" s="2"/>
      <c r="M99" s="2"/>
      <c r="N99" s="2"/>
      <c r="O99" s="2"/>
      <c r="P99" s="3"/>
    </row>
    <row r="100" spans="1:16" ht="22.5">
      <c r="A100" s="57">
        <v>96</v>
      </c>
      <c r="B100" s="7" t="s">
        <v>48</v>
      </c>
      <c r="C100" s="6">
        <v>195000</v>
      </c>
      <c r="D100" s="5">
        <f>'93'!D100+12</f>
        <v>77</v>
      </c>
      <c r="E100" s="5">
        <v>10</v>
      </c>
      <c r="F100" s="7">
        <f>'93'!F100+'93'!G100</f>
        <v>105625</v>
      </c>
      <c r="G100" s="7">
        <f t="shared" si="3"/>
        <v>19500</v>
      </c>
      <c r="H100" s="7">
        <f t="shared" si="2"/>
        <v>69875</v>
      </c>
      <c r="I100" s="2"/>
      <c r="J100" s="2"/>
      <c r="K100" s="2"/>
      <c r="L100" s="2"/>
      <c r="M100" s="2"/>
      <c r="N100" s="2"/>
      <c r="O100" s="2"/>
      <c r="P100" s="3"/>
    </row>
    <row r="101" spans="1:16" ht="22.5">
      <c r="A101" s="57">
        <v>97</v>
      </c>
      <c r="B101" s="7" t="s">
        <v>48</v>
      </c>
      <c r="C101" s="6">
        <v>195000</v>
      </c>
      <c r="D101" s="5">
        <f>'93'!D101+12</f>
        <v>77</v>
      </c>
      <c r="E101" s="5">
        <v>10</v>
      </c>
      <c r="F101" s="7">
        <f>'93'!F101+'93'!G101</f>
        <v>105625</v>
      </c>
      <c r="G101" s="7">
        <f t="shared" si="3"/>
        <v>19500</v>
      </c>
      <c r="H101" s="7">
        <f t="shared" si="2"/>
        <v>69875</v>
      </c>
      <c r="I101" s="2"/>
      <c r="J101" s="2"/>
      <c r="K101" s="2"/>
      <c r="L101" s="2"/>
      <c r="M101" s="2"/>
      <c r="N101" s="2"/>
      <c r="O101" s="2"/>
      <c r="P101" s="3"/>
    </row>
    <row r="102" spans="1:16" ht="22.5">
      <c r="A102" s="57">
        <v>98</v>
      </c>
      <c r="B102" s="7" t="s">
        <v>49</v>
      </c>
      <c r="C102" s="6">
        <v>840000</v>
      </c>
      <c r="D102" s="5">
        <f>'93'!D102+12</f>
        <v>77</v>
      </c>
      <c r="E102" s="5">
        <v>10</v>
      </c>
      <c r="F102" s="7">
        <f>'93'!F102+'93'!G102</f>
        <v>455000</v>
      </c>
      <c r="G102" s="7">
        <f t="shared" si="3"/>
        <v>84000</v>
      </c>
      <c r="H102" s="7">
        <f t="shared" si="2"/>
        <v>301000</v>
      </c>
      <c r="I102" s="2"/>
      <c r="J102" s="2"/>
      <c r="K102" s="2"/>
      <c r="L102" s="2"/>
      <c r="M102" s="2"/>
      <c r="N102" s="2"/>
      <c r="O102" s="2"/>
      <c r="P102" s="3"/>
    </row>
    <row r="103" spans="1:16" ht="22.5">
      <c r="A103" s="57">
        <v>99</v>
      </c>
      <c r="B103" s="7" t="s">
        <v>49</v>
      </c>
      <c r="C103" s="6">
        <v>840000</v>
      </c>
      <c r="D103" s="5">
        <f>'93'!D103+12</f>
        <v>77</v>
      </c>
      <c r="E103" s="5">
        <v>10</v>
      </c>
      <c r="F103" s="7">
        <f>'93'!F103+'93'!G103</f>
        <v>455000</v>
      </c>
      <c r="G103" s="7">
        <f t="shared" si="3"/>
        <v>84000</v>
      </c>
      <c r="H103" s="7">
        <f t="shared" si="2"/>
        <v>301000</v>
      </c>
      <c r="I103" s="2"/>
      <c r="J103" s="2"/>
      <c r="K103" s="2"/>
      <c r="L103" s="2"/>
      <c r="M103" s="2"/>
      <c r="N103" s="2"/>
      <c r="O103" s="2"/>
      <c r="P103" s="3"/>
    </row>
    <row r="104" spans="1:16" ht="22.5">
      <c r="A104" s="57">
        <v>100</v>
      </c>
      <c r="B104" s="7" t="s">
        <v>49</v>
      </c>
      <c r="C104" s="6">
        <v>840000</v>
      </c>
      <c r="D104" s="5">
        <f>'93'!D104+12</f>
        <v>77</v>
      </c>
      <c r="E104" s="5">
        <v>10</v>
      </c>
      <c r="F104" s="7">
        <f>'93'!F104+'93'!G104</f>
        <v>455000</v>
      </c>
      <c r="G104" s="7">
        <f t="shared" si="3"/>
        <v>84000</v>
      </c>
      <c r="H104" s="7">
        <f t="shared" si="2"/>
        <v>301000</v>
      </c>
      <c r="I104" s="2"/>
      <c r="J104" s="2"/>
      <c r="K104" s="2"/>
      <c r="L104" s="2"/>
      <c r="M104" s="2"/>
      <c r="N104" s="2"/>
      <c r="O104" s="2"/>
      <c r="P104" s="3"/>
    </row>
    <row r="105" spans="1:16" ht="22.5">
      <c r="A105" s="57">
        <v>101</v>
      </c>
      <c r="B105" s="7" t="s">
        <v>49</v>
      </c>
      <c r="C105" s="6">
        <v>840000</v>
      </c>
      <c r="D105" s="5">
        <f>'93'!D105+12</f>
        <v>77</v>
      </c>
      <c r="E105" s="5">
        <v>10</v>
      </c>
      <c r="F105" s="7">
        <f>'93'!F105+'93'!G105</f>
        <v>455000</v>
      </c>
      <c r="G105" s="7">
        <f t="shared" si="3"/>
        <v>84000</v>
      </c>
      <c r="H105" s="7">
        <f t="shared" si="2"/>
        <v>301000</v>
      </c>
      <c r="I105" s="2"/>
      <c r="J105" s="2"/>
      <c r="K105" s="2"/>
      <c r="L105" s="2"/>
      <c r="M105" s="2"/>
      <c r="N105" s="2"/>
      <c r="O105" s="2"/>
      <c r="P105" s="3"/>
    </row>
    <row r="106" spans="1:16" ht="22.5">
      <c r="A106" s="57">
        <v>102</v>
      </c>
      <c r="B106" s="7" t="s">
        <v>50</v>
      </c>
      <c r="C106" s="6">
        <v>200000</v>
      </c>
      <c r="D106" s="5">
        <f>'93'!D106+12</f>
        <v>77</v>
      </c>
      <c r="E106" s="5">
        <v>10</v>
      </c>
      <c r="F106" s="7">
        <f>'93'!F106+'93'!G106</f>
        <v>108333.33333333334</v>
      </c>
      <c r="G106" s="7">
        <f t="shared" si="3"/>
        <v>20000</v>
      </c>
      <c r="H106" s="7">
        <f t="shared" si="2"/>
        <v>71666.66666666666</v>
      </c>
      <c r="I106" s="2"/>
      <c r="J106" s="2"/>
      <c r="K106" s="2"/>
      <c r="L106" s="2"/>
      <c r="M106" s="2"/>
      <c r="N106" s="2"/>
      <c r="O106" s="2"/>
      <c r="P106" s="3"/>
    </row>
    <row r="107" spans="1:16" ht="22.5">
      <c r="A107" s="57">
        <v>103</v>
      </c>
      <c r="B107" s="7" t="s">
        <v>51</v>
      </c>
      <c r="C107" s="6">
        <v>200000</v>
      </c>
      <c r="D107" s="5">
        <f>'93'!D107+12</f>
        <v>77</v>
      </c>
      <c r="E107" s="5">
        <v>10</v>
      </c>
      <c r="F107" s="7">
        <f>'93'!F107+'93'!G107</f>
        <v>108333.33333333334</v>
      </c>
      <c r="G107" s="7">
        <f t="shared" si="3"/>
        <v>20000</v>
      </c>
      <c r="H107" s="7">
        <f t="shared" si="2"/>
        <v>71666.66666666666</v>
      </c>
      <c r="I107" s="2"/>
      <c r="J107" s="2"/>
      <c r="K107" s="2"/>
      <c r="L107" s="2"/>
      <c r="M107" s="2"/>
      <c r="N107" s="2"/>
      <c r="O107" s="2"/>
      <c r="P107" s="3"/>
    </row>
    <row r="108" spans="1:16" ht="22.5">
      <c r="A108" s="57">
        <v>104</v>
      </c>
      <c r="B108" s="7" t="s">
        <v>51</v>
      </c>
      <c r="C108" s="6">
        <v>200000</v>
      </c>
      <c r="D108" s="5">
        <f>'93'!D108+12</f>
        <v>77</v>
      </c>
      <c r="E108" s="5">
        <v>10</v>
      </c>
      <c r="F108" s="7">
        <f>'93'!F108+'93'!G108</f>
        <v>108333.33333333334</v>
      </c>
      <c r="G108" s="7">
        <f t="shared" si="3"/>
        <v>20000</v>
      </c>
      <c r="H108" s="7">
        <f t="shared" si="2"/>
        <v>71666.66666666666</v>
      </c>
      <c r="I108" s="2"/>
      <c r="J108" s="2"/>
      <c r="K108" s="2"/>
      <c r="L108" s="2"/>
      <c r="M108" s="2"/>
      <c r="N108" s="2"/>
      <c r="O108" s="2"/>
      <c r="P108" s="3"/>
    </row>
    <row r="109" spans="1:16" ht="22.5">
      <c r="A109" s="57">
        <v>105</v>
      </c>
      <c r="B109" s="7" t="s">
        <v>52</v>
      </c>
      <c r="C109" s="6">
        <v>2530000</v>
      </c>
      <c r="D109" s="5">
        <f>'93'!D109+12</f>
        <v>77</v>
      </c>
      <c r="E109" s="5">
        <v>10</v>
      </c>
      <c r="F109" s="7">
        <f>'93'!F109+'93'!G109</f>
        <v>1370416.6666666667</v>
      </c>
      <c r="G109" s="7">
        <f t="shared" si="3"/>
        <v>253000</v>
      </c>
      <c r="H109" s="7">
        <f t="shared" si="2"/>
        <v>906583.3333333333</v>
      </c>
      <c r="I109" s="2"/>
      <c r="J109" s="2"/>
      <c r="K109" s="2"/>
      <c r="L109" s="2"/>
      <c r="M109" s="2"/>
      <c r="N109" s="2"/>
      <c r="O109" s="2"/>
      <c r="P109" s="3"/>
    </row>
    <row r="110" spans="1:16" ht="22.5">
      <c r="A110" s="57">
        <v>106</v>
      </c>
      <c r="B110" s="7" t="s">
        <v>53</v>
      </c>
      <c r="C110" s="6">
        <v>3950000</v>
      </c>
      <c r="D110" s="5">
        <f>'93'!D110+12</f>
        <v>77</v>
      </c>
      <c r="E110" s="5">
        <v>10</v>
      </c>
      <c r="F110" s="7">
        <f>'93'!F110+'93'!G110</f>
        <v>2139583.3333333335</v>
      </c>
      <c r="G110" s="7">
        <f t="shared" si="3"/>
        <v>395000</v>
      </c>
      <c r="H110" s="7">
        <f t="shared" si="2"/>
        <v>1415416.6666666665</v>
      </c>
      <c r="I110" s="2"/>
      <c r="J110" s="2"/>
      <c r="K110" s="2"/>
      <c r="L110" s="2"/>
      <c r="M110" s="2"/>
      <c r="N110" s="2"/>
      <c r="O110" s="2"/>
      <c r="P110" s="3"/>
    </row>
    <row r="111" spans="1:16" ht="22.5">
      <c r="A111" s="57">
        <v>107</v>
      </c>
      <c r="B111" s="7" t="s">
        <v>54</v>
      </c>
      <c r="C111" s="6">
        <v>1800000</v>
      </c>
      <c r="D111" s="5">
        <f>'93'!D111+12</f>
        <v>77</v>
      </c>
      <c r="E111" s="5">
        <v>10</v>
      </c>
      <c r="F111" s="7">
        <f>'93'!F111+'93'!G111</f>
        <v>975000</v>
      </c>
      <c r="G111" s="7">
        <f t="shared" si="3"/>
        <v>180000</v>
      </c>
      <c r="H111" s="7">
        <f t="shared" si="2"/>
        <v>645000</v>
      </c>
      <c r="I111" s="2"/>
      <c r="J111" s="2"/>
      <c r="K111" s="2"/>
      <c r="L111" s="2"/>
      <c r="M111" s="2"/>
      <c r="N111" s="2"/>
      <c r="O111" s="2"/>
      <c r="P111" s="3"/>
    </row>
    <row r="112" spans="1:16" ht="22.5">
      <c r="A112" s="57">
        <v>108</v>
      </c>
      <c r="B112" s="5" t="s">
        <v>8</v>
      </c>
      <c r="C112" s="6">
        <v>17100000</v>
      </c>
      <c r="D112" s="5">
        <f>'93'!D112+12</f>
        <v>76</v>
      </c>
      <c r="E112" s="5">
        <v>4</v>
      </c>
      <c r="F112" s="7">
        <f>'93'!F112+'93'!G112</f>
        <v>17100000</v>
      </c>
      <c r="G112" s="7">
        <v>0</v>
      </c>
      <c r="H112" s="7">
        <f t="shared" si="2"/>
        <v>0</v>
      </c>
      <c r="I112" s="2"/>
      <c r="J112" s="2"/>
      <c r="K112" s="2"/>
      <c r="L112" s="2"/>
      <c r="M112" s="2"/>
      <c r="N112" s="2"/>
      <c r="O112" s="2"/>
      <c r="P112" s="3"/>
    </row>
    <row r="113" spans="1:16" ht="22.5">
      <c r="A113" s="57">
        <v>109</v>
      </c>
      <c r="B113" s="7" t="s">
        <v>64</v>
      </c>
      <c r="C113" s="6">
        <v>30000000</v>
      </c>
      <c r="D113" s="5">
        <f>'93'!D113+12</f>
        <v>75</v>
      </c>
      <c r="E113" s="5">
        <v>10</v>
      </c>
      <c r="F113" s="7">
        <f>'93'!F113+'93'!G113</f>
        <v>15750000</v>
      </c>
      <c r="G113" s="7">
        <f t="shared" si="3"/>
        <v>3000000</v>
      </c>
      <c r="H113" s="7">
        <f t="shared" si="2"/>
        <v>11250000</v>
      </c>
      <c r="I113" s="2"/>
      <c r="J113" s="2"/>
      <c r="K113" s="2"/>
      <c r="L113" s="2"/>
      <c r="M113" s="2"/>
      <c r="N113" s="2"/>
      <c r="O113" s="2"/>
      <c r="P113" s="3"/>
    </row>
    <row r="114" spans="1:16" ht="22.5">
      <c r="A114" s="57">
        <v>110</v>
      </c>
      <c r="B114" s="7" t="s">
        <v>42</v>
      </c>
      <c r="C114" s="6">
        <v>7900000</v>
      </c>
      <c r="D114" s="5">
        <f>'93'!D114+12</f>
        <v>74</v>
      </c>
      <c r="E114" s="5">
        <v>10</v>
      </c>
      <c r="F114" s="7">
        <f>'93'!F114+'93'!G114</f>
        <v>4081666.6666666665</v>
      </c>
      <c r="G114" s="7">
        <f t="shared" si="3"/>
        <v>790000</v>
      </c>
      <c r="H114" s="7">
        <f t="shared" si="2"/>
        <v>3028333.3333333335</v>
      </c>
      <c r="I114" s="2"/>
      <c r="J114" s="2"/>
      <c r="K114" s="2"/>
      <c r="L114" s="2"/>
      <c r="M114" s="2"/>
      <c r="N114" s="2"/>
      <c r="O114" s="2"/>
      <c r="P114" s="3"/>
    </row>
    <row r="115" spans="1:16" ht="22.5">
      <c r="A115" s="57">
        <v>111</v>
      </c>
      <c r="B115" s="7" t="s">
        <v>42</v>
      </c>
      <c r="C115" s="6">
        <v>7900000</v>
      </c>
      <c r="D115" s="5">
        <f>'93'!D115+12</f>
        <v>74</v>
      </c>
      <c r="E115" s="5">
        <v>10</v>
      </c>
      <c r="F115" s="7">
        <f>'93'!F115+'93'!G115</f>
        <v>4081666.6666666665</v>
      </c>
      <c r="G115" s="7">
        <f t="shared" si="3"/>
        <v>790000</v>
      </c>
      <c r="H115" s="7">
        <f t="shared" si="2"/>
        <v>3028333.3333333335</v>
      </c>
      <c r="I115" s="2"/>
      <c r="J115" s="2"/>
      <c r="K115" s="2"/>
      <c r="L115" s="2"/>
      <c r="M115" s="2"/>
      <c r="N115" s="2"/>
      <c r="O115" s="2"/>
      <c r="P115" s="3"/>
    </row>
    <row r="116" spans="1:16" ht="22.5">
      <c r="A116" s="57">
        <v>112</v>
      </c>
      <c r="B116" s="5" t="s">
        <v>59</v>
      </c>
      <c r="C116" s="6">
        <v>3850000</v>
      </c>
      <c r="D116" s="5">
        <f>'93'!D116+12</f>
        <v>74</v>
      </c>
      <c r="E116" s="5">
        <v>4</v>
      </c>
      <c r="F116" s="7">
        <f>'93'!F116+'93'!G116</f>
        <v>3849999.6666666665</v>
      </c>
      <c r="G116" s="7">
        <v>0</v>
      </c>
      <c r="H116" s="7">
        <f t="shared" si="2"/>
        <v>0.33333333348855376</v>
      </c>
      <c r="I116" s="2"/>
      <c r="J116" s="2"/>
      <c r="K116" s="2"/>
      <c r="L116" s="2"/>
      <c r="M116" s="2"/>
      <c r="N116" s="2"/>
      <c r="O116" s="2"/>
      <c r="P116" s="3"/>
    </row>
    <row r="117" spans="1:16" ht="22.5">
      <c r="A117" s="57">
        <v>113</v>
      </c>
      <c r="B117" s="7" t="s">
        <v>56</v>
      </c>
      <c r="C117" s="6">
        <v>3500000</v>
      </c>
      <c r="D117" s="5">
        <f>'93'!D117+12</f>
        <v>73</v>
      </c>
      <c r="E117" s="5">
        <v>10</v>
      </c>
      <c r="F117" s="7">
        <f>'93'!F117+'93'!G117</f>
        <v>1779166.6666666665</v>
      </c>
      <c r="G117" s="7">
        <f t="shared" si="3"/>
        <v>350000</v>
      </c>
      <c r="H117" s="7">
        <f t="shared" si="2"/>
        <v>1370833.3333333335</v>
      </c>
      <c r="I117" s="2"/>
      <c r="J117" s="2"/>
      <c r="K117" s="2"/>
      <c r="L117" s="2"/>
      <c r="M117" s="2"/>
      <c r="N117" s="2"/>
      <c r="O117" s="2"/>
      <c r="P117" s="3"/>
    </row>
    <row r="118" spans="1:16" ht="22.5">
      <c r="A118" s="57">
        <v>114</v>
      </c>
      <c r="B118" s="7" t="s">
        <v>55</v>
      </c>
      <c r="C118" s="6">
        <v>4550000</v>
      </c>
      <c r="D118" s="5">
        <f>'93'!D118+12</f>
        <v>73</v>
      </c>
      <c r="E118" s="5">
        <v>10</v>
      </c>
      <c r="F118" s="7">
        <f>'93'!F118+'93'!G118</f>
        <v>2312916.666666667</v>
      </c>
      <c r="G118" s="7">
        <f t="shared" si="3"/>
        <v>455000</v>
      </c>
      <c r="H118" s="7">
        <f t="shared" si="2"/>
        <v>1782083.333333333</v>
      </c>
      <c r="I118" s="2"/>
      <c r="J118" s="2"/>
      <c r="K118" s="2"/>
      <c r="L118" s="2"/>
      <c r="M118" s="2"/>
      <c r="N118" s="2"/>
      <c r="O118" s="2"/>
      <c r="P118" s="3"/>
    </row>
    <row r="119" spans="1:16" ht="22.5">
      <c r="A119" s="57">
        <v>115</v>
      </c>
      <c r="B119" s="5" t="s">
        <v>9</v>
      </c>
      <c r="C119" s="6">
        <v>4766000</v>
      </c>
      <c r="D119" s="5">
        <f>'93'!D119+12</f>
        <v>73</v>
      </c>
      <c r="E119" s="5">
        <v>4</v>
      </c>
      <c r="F119" s="7">
        <f>'93'!F119+'93'!G119</f>
        <v>4765999.666666666</v>
      </c>
      <c r="G119" s="7">
        <v>0</v>
      </c>
      <c r="H119" s="7">
        <f t="shared" si="2"/>
        <v>0.33333333395421505</v>
      </c>
      <c r="I119" s="2"/>
      <c r="J119" s="2"/>
      <c r="K119" s="2"/>
      <c r="L119" s="2"/>
      <c r="M119" s="2"/>
      <c r="N119" s="2"/>
      <c r="O119" s="2"/>
      <c r="P119" s="3"/>
    </row>
    <row r="120" spans="1:16" ht="22.5">
      <c r="A120" s="57">
        <v>116</v>
      </c>
      <c r="B120" s="7" t="s">
        <v>57</v>
      </c>
      <c r="C120" s="6">
        <v>1650000</v>
      </c>
      <c r="D120" s="5">
        <f>'93'!D120+12</f>
        <v>72</v>
      </c>
      <c r="E120" s="5">
        <v>10</v>
      </c>
      <c r="F120" s="7">
        <f>'93'!F120+'93'!G120</f>
        <v>825000</v>
      </c>
      <c r="G120" s="7">
        <f t="shared" si="3"/>
        <v>165000</v>
      </c>
      <c r="H120" s="7">
        <f t="shared" si="2"/>
        <v>660000</v>
      </c>
      <c r="I120" s="2"/>
      <c r="J120" s="2"/>
      <c r="K120" s="2"/>
      <c r="L120" s="2"/>
      <c r="M120" s="2"/>
      <c r="N120" s="2"/>
      <c r="O120" s="2"/>
      <c r="P120" s="3"/>
    </row>
    <row r="121" spans="1:16" ht="22.5">
      <c r="A121" s="57">
        <v>117</v>
      </c>
      <c r="B121" s="7" t="s">
        <v>58</v>
      </c>
      <c r="C121" s="6">
        <v>12350000</v>
      </c>
      <c r="D121" s="5">
        <f>'93'!D121+12</f>
        <v>72</v>
      </c>
      <c r="E121" s="5">
        <v>10</v>
      </c>
      <c r="F121" s="7">
        <f>'93'!F121+'93'!G121</f>
        <v>6175000</v>
      </c>
      <c r="G121" s="7">
        <f t="shared" si="3"/>
        <v>1235000</v>
      </c>
      <c r="H121" s="7">
        <f t="shared" si="2"/>
        <v>4940000</v>
      </c>
      <c r="I121" s="2"/>
      <c r="J121" s="2"/>
      <c r="K121" s="2"/>
      <c r="L121" s="2"/>
      <c r="M121" s="2"/>
      <c r="N121" s="2"/>
      <c r="O121" s="2"/>
      <c r="P121" s="3"/>
    </row>
    <row r="122" spans="1:16" ht="22.5">
      <c r="A122" s="57">
        <v>118</v>
      </c>
      <c r="B122" s="29" t="s">
        <v>75</v>
      </c>
      <c r="C122" s="30">
        <v>4500000</v>
      </c>
      <c r="D122" s="5">
        <f>'93'!D122+12</f>
        <v>66</v>
      </c>
      <c r="E122" s="31">
        <v>10</v>
      </c>
      <c r="F122" s="7">
        <f>'93'!F122+'93'!G122</f>
        <v>2025000</v>
      </c>
      <c r="G122" s="7">
        <f t="shared" si="3"/>
        <v>450000</v>
      </c>
      <c r="H122" s="7">
        <f t="shared" si="2"/>
        <v>2025000</v>
      </c>
      <c r="I122" s="32"/>
      <c r="J122" s="32"/>
      <c r="K122" s="32"/>
      <c r="L122" s="32"/>
      <c r="M122" s="32"/>
      <c r="N122" s="32"/>
      <c r="O122" s="32"/>
      <c r="P122" s="33"/>
    </row>
    <row r="123" spans="1:16" ht="22.5">
      <c r="A123" s="57">
        <v>119</v>
      </c>
      <c r="B123" s="29" t="s">
        <v>76</v>
      </c>
      <c r="C123" s="30">
        <v>1200000</v>
      </c>
      <c r="D123" s="5">
        <f>'93'!D123+12</f>
        <v>66</v>
      </c>
      <c r="E123" s="31">
        <v>10</v>
      </c>
      <c r="F123" s="7">
        <f>'93'!F123+'93'!G123</f>
        <v>540000</v>
      </c>
      <c r="G123" s="7">
        <f t="shared" si="3"/>
        <v>120000</v>
      </c>
      <c r="H123" s="7">
        <f t="shared" si="2"/>
        <v>540000</v>
      </c>
      <c r="I123" s="32"/>
      <c r="J123" s="32"/>
      <c r="K123" s="32"/>
      <c r="L123" s="32"/>
      <c r="M123" s="32"/>
      <c r="N123" s="32"/>
      <c r="O123" s="32"/>
      <c r="P123" s="33"/>
    </row>
    <row r="124" spans="1:16" ht="22.5">
      <c r="A124" s="57">
        <v>120</v>
      </c>
      <c r="B124" s="45" t="s">
        <v>84</v>
      </c>
      <c r="C124" s="30">
        <v>12000000</v>
      </c>
      <c r="D124" s="5">
        <f>'93'!D124+12</f>
        <v>65</v>
      </c>
      <c r="E124" s="30">
        <v>5</v>
      </c>
      <c r="F124" s="7">
        <f>'93'!F124+'93'!G124</f>
        <v>10800000</v>
      </c>
      <c r="G124" s="7">
        <v>1200000</v>
      </c>
      <c r="H124" s="7">
        <f t="shared" si="2"/>
        <v>0</v>
      </c>
      <c r="I124" s="32"/>
      <c r="J124" s="32"/>
      <c r="K124" s="32"/>
      <c r="L124" s="32"/>
      <c r="M124" s="32"/>
      <c r="N124" s="32"/>
      <c r="O124" s="32"/>
      <c r="P124" s="33"/>
    </row>
    <row r="125" spans="1:16" ht="22.5">
      <c r="A125" s="57">
        <v>121</v>
      </c>
      <c r="B125" s="29" t="s">
        <v>83</v>
      </c>
      <c r="C125" s="30">
        <v>342125000</v>
      </c>
      <c r="D125" s="5">
        <f>'93'!D125+12</f>
        <v>65</v>
      </c>
      <c r="E125" s="31">
        <v>10</v>
      </c>
      <c r="F125" s="7">
        <f>'93'!F125+'93'!G125</f>
        <v>153956250</v>
      </c>
      <c r="G125" s="7">
        <f t="shared" si="3"/>
        <v>34212500</v>
      </c>
      <c r="H125" s="7">
        <f t="shared" si="2"/>
        <v>153956250</v>
      </c>
      <c r="I125" s="32"/>
      <c r="J125" s="32"/>
      <c r="K125" s="32"/>
      <c r="L125" s="32"/>
      <c r="M125" s="32"/>
      <c r="N125" s="32"/>
      <c r="O125" s="32"/>
      <c r="P125" s="33"/>
    </row>
    <row r="126" spans="1:18" ht="22.5">
      <c r="A126" s="57">
        <v>122</v>
      </c>
      <c r="B126" s="31" t="s">
        <v>86</v>
      </c>
      <c r="C126" s="30">
        <v>4500000</v>
      </c>
      <c r="D126" s="5">
        <f>'93'!D126+12</f>
        <v>59</v>
      </c>
      <c r="E126" s="31">
        <v>10</v>
      </c>
      <c r="F126" s="7">
        <f>'93'!F126+'93'!G126</f>
        <v>1762500</v>
      </c>
      <c r="G126" s="7">
        <f t="shared" si="3"/>
        <v>450000</v>
      </c>
      <c r="H126" s="7">
        <f t="shared" si="2"/>
        <v>2287500</v>
      </c>
      <c r="I126" s="32"/>
      <c r="J126" s="32"/>
      <c r="K126" s="32"/>
      <c r="L126" s="32"/>
      <c r="M126" s="32"/>
      <c r="N126" s="32"/>
      <c r="O126" s="32"/>
      <c r="P126" s="34"/>
      <c r="R126" s="37"/>
    </row>
    <row r="127" spans="1:18" ht="22.5">
      <c r="A127" s="57">
        <v>123</v>
      </c>
      <c r="B127" s="29" t="s">
        <v>87</v>
      </c>
      <c r="C127" s="30">
        <v>7130000</v>
      </c>
      <c r="D127" s="5">
        <f>'93'!D127+12</f>
        <v>59</v>
      </c>
      <c r="E127" s="31">
        <v>10</v>
      </c>
      <c r="F127" s="7">
        <f>'93'!F127+'93'!G127</f>
        <v>2792583.3333333335</v>
      </c>
      <c r="G127" s="7">
        <f t="shared" si="3"/>
        <v>713000</v>
      </c>
      <c r="H127" s="7">
        <f t="shared" si="2"/>
        <v>3624416.666666666</v>
      </c>
      <c r="I127" s="32"/>
      <c r="J127" s="32"/>
      <c r="K127" s="32"/>
      <c r="L127" s="32"/>
      <c r="M127" s="32"/>
      <c r="N127" s="32"/>
      <c r="O127" s="32"/>
      <c r="P127" s="34"/>
      <c r="R127" s="37"/>
    </row>
    <row r="128" spans="1:18" ht="22.5">
      <c r="A128" s="57">
        <v>124</v>
      </c>
      <c r="B128" s="29" t="s">
        <v>88</v>
      </c>
      <c r="C128" s="30">
        <v>6702800</v>
      </c>
      <c r="D128" s="5">
        <f>'93'!D128+12</f>
        <v>55</v>
      </c>
      <c r="E128" s="31">
        <v>4</v>
      </c>
      <c r="F128" s="7">
        <f>'93'!F128+'93'!G128</f>
        <v>6004591.666666666</v>
      </c>
      <c r="G128" s="7">
        <v>698208</v>
      </c>
      <c r="H128" s="7">
        <f t="shared" si="2"/>
        <v>0.33333333395421505</v>
      </c>
      <c r="I128" s="32"/>
      <c r="J128" s="32"/>
      <c r="K128" s="32"/>
      <c r="L128" s="32"/>
      <c r="M128" s="32"/>
      <c r="N128" s="32"/>
      <c r="O128" s="32"/>
      <c r="P128" s="34"/>
      <c r="R128" s="37"/>
    </row>
    <row r="129" spans="1:18" ht="22.5">
      <c r="A129" s="57">
        <v>125</v>
      </c>
      <c r="B129" s="29" t="s">
        <v>83</v>
      </c>
      <c r="C129" s="30">
        <v>99000000</v>
      </c>
      <c r="D129" s="5">
        <f>'93'!D129+12</f>
        <v>55</v>
      </c>
      <c r="E129" s="31">
        <v>10</v>
      </c>
      <c r="F129" s="7">
        <f>'93'!F129+'93'!G129</f>
        <v>35475000</v>
      </c>
      <c r="G129" s="7">
        <f t="shared" si="3"/>
        <v>9900000</v>
      </c>
      <c r="H129" s="7">
        <f t="shared" si="2"/>
        <v>53625000</v>
      </c>
      <c r="I129" s="32"/>
      <c r="J129" s="32"/>
      <c r="K129" s="32"/>
      <c r="L129" s="32"/>
      <c r="M129" s="32"/>
      <c r="N129" s="32"/>
      <c r="O129" s="32"/>
      <c r="P129" s="34"/>
      <c r="R129" s="37"/>
    </row>
    <row r="130" spans="1:18" ht="22.5">
      <c r="A130" s="57">
        <v>126</v>
      </c>
      <c r="B130" s="29" t="s">
        <v>90</v>
      </c>
      <c r="C130" s="30">
        <v>114377400</v>
      </c>
      <c r="D130" s="5">
        <f>'93'!D130+12</f>
        <v>54</v>
      </c>
      <c r="E130" s="31">
        <v>4</v>
      </c>
      <c r="F130" s="7">
        <f>'93'!F130+'93'!G130</f>
        <v>100080225</v>
      </c>
      <c r="G130" s="7">
        <v>14297175</v>
      </c>
      <c r="H130" s="7">
        <f t="shared" si="2"/>
        <v>0</v>
      </c>
      <c r="I130" s="32"/>
      <c r="J130" s="32"/>
      <c r="K130" s="32"/>
      <c r="L130" s="32"/>
      <c r="M130" s="32"/>
      <c r="N130" s="32"/>
      <c r="O130" s="32"/>
      <c r="P130" s="34"/>
      <c r="R130" s="37"/>
    </row>
    <row r="131" spans="1:18" ht="22.5">
      <c r="A131" s="57">
        <v>127</v>
      </c>
      <c r="B131" s="29" t="s">
        <v>83</v>
      </c>
      <c r="C131" s="30">
        <v>99000000</v>
      </c>
      <c r="D131" s="5">
        <f>'93'!D131+12</f>
        <v>54</v>
      </c>
      <c r="E131" s="31">
        <v>10</v>
      </c>
      <c r="F131" s="7">
        <f>'93'!F131+'93'!G131</f>
        <v>34650000</v>
      </c>
      <c r="G131" s="7">
        <f t="shared" si="3"/>
        <v>9900000</v>
      </c>
      <c r="H131" s="7">
        <f t="shared" si="2"/>
        <v>54450000</v>
      </c>
      <c r="I131" s="32"/>
      <c r="J131" s="32"/>
      <c r="K131" s="32"/>
      <c r="L131" s="32"/>
      <c r="M131" s="32"/>
      <c r="N131" s="32"/>
      <c r="O131" s="32"/>
      <c r="P131" s="34"/>
      <c r="R131" s="37"/>
    </row>
    <row r="132" spans="1:18" ht="22.5">
      <c r="A132" s="57">
        <v>128</v>
      </c>
      <c r="B132" s="29" t="s">
        <v>87</v>
      </c>
      <c r="C132" s="30">
        <v>16010000</v>
      </c>
      <c r="D132" s="5">
        <f>'93'!D132+12</f>
        <v>52</v>
      </c>
      <c r="E132" s="31">
        <v>10</v>
      </c>
      <c r="F132" s="7">
        <f>'93'!F132+'93'!G132</f>
        <v>5336666.666666666</v>
      </c>
      <c r="G132" s="7">
        <f t="shared" si="3"/>
        <v>1601000</v>
      </c>
      <c r="H132" s="7">
        <f t="shared" si="2"/>
        <v>9072333.333333334</v>
      </c>
      <c r="I132" s="32"/>
      <c r="J132" s="32"/>
      <c r="K132" s="32"/>
      <c r="L132" s="32"/>
      <c r="M132" s="32"/>
      <c r="N132" s="32"/>
      <c r="O132" s="32"/>
      <c r="P132" s="34"/>
      <c r="R132" s="37"/>
    </row>
    <row r="133" spans="1:18" ht="22.5">
      <c r="A133" s="57">
        <v>129</v>
      </c>
      <c r="B133" s="29" t="s">
        <v>83</v>
      </c>
      <c r="C133" s="30">
        <v>103600000</v>
      </c>
      <c r="D133" s="5">
        <f>'93'!D133+12</f>
        <v>47</v>
      </c>
      <c r="E133" s="31">
        <v>10</v>
      </c>
      <c r="F133" s="7">
        <f>'93'!F133+'93'!G133</f>
        <v>30216667</v>
      </c>
      <c r="G133" s="7">
        <f t="shared" si="3"/>
        <v>10360000</v>
      </c>
      <c r="H133" s="7">
        <f aca="true" t="shared" si="4" ref="H133:H175">C133-F133-G133</f>
        <v>63023333</v>
      </c>
      <c r="I133" s="32"/>
      <c r="J133" s="32"/>
      <c r="K133" s="32"/>
      <c r="L133" s="32"/>
      <c r="M133" s="32"/>
      <c r="N133" s="32"/>
      <c r="O133" s="32"/>
      <c r="P133" s="34"/>
      <c r="R133" s="37"/>
    </row>
    <row r="134" spans="1:18" ht="22.5">
      <c r="A134" s="57">
        <v>130</v>
      </c>
      <c r="B134" s="29" t="s">
        <v>93</v>
      </c>
      <c r="C134" s="30">
        <v>37657000</v>
      </c>
      <c r="D134" s="5">
        <f>'93'!D134+12</f>
        <v>36</v>
      </c>
      <c r="E134" s="31">
        <v>10</v>
      </c>
      <c r="F134" s="7">
        <f>'93'!F134+'93'!G134</f>
        <v>7531400</v>
      </c>
      <c r="G134" s="7">
        <f aca="true" t="shared" si="5" ref="G134:G167">C134/E134</f>
        <v>3765700</v>
      </c>
      <c r="H134" s="7">
        <f t="shared" si="4"/>
        <v>26359900</v>
      </c>
      <c r="I134" s="32"/>
      <c r="J134" s="32"/>
      <c r="K134" s="32"/>
      <c r="L134" s="32"/>
      <c r="M134" s="32"/>
      <c r="N134" s="32"/>
      <c r="O134" s="32"/>
      <c r="P134" s="34"/>
      <c r="R134" s="37"/>
    </row>
    <row r="135" spans="1:18" ht="22.5">
      <c r="A135" s="57">
        <v>131</v>
      </c>
      <c r="B135" s="29" t="s">
        <v>94</v>
      </c>
      <c r="C135" s="30">
        <v>16900000</v>
      </c>
      <c r="D135" s="5">
        <f>'93'!D135+12</f>
        <v>36</v>
      </c>
      <c r="E135" s="31">
        <v>4</v>
      </c>
      <c r="F135" s="7">
        <f>'93'!F135+'93'!G135</f>
        <v>8450000</v>
      </c>
      <c r="G135" s="7">
        <f t="shared" si="5"/>
        <v>4225000</v>
      </c>
      <c r="H135" s="7">
        <f t="shared" si="4"/>
        <v>4225000</v>
      </c>
      <c r="I135" s="32"/>
      <c r="J135" s="32"/>
      <c r="K135" s="32"/>
      <c r="L135" s="32"/>
      <c r="M135" s="32"/>
      <c r="N135" s="32"/>
      <c r="O135" s="32"/>
      <c r="P135" s="34"/>
      <c r="R135" s="37"/>
    </row>
    <row r="136" spans="1:18" ht="22.5">
      <c r="A136" s="57">
        <v>132</v>
      </c>
      <c r="B136" s="29" t="s">
        <v>95</v>
      </c>
      <c r="C136" s="30">
        <v>17100000</v>
      </c>
      <c r="D136" s="5">
        <f>'93'!D136+12</f>
        <v>36</v>
      </c>
      <c r="E136" s="31">
        <v>4</v>
      </c>
      <c r="F136" s="7">
        <f>'93'!F136+'93'!G136</f>
        <v>8550000</v>
      </c>
      <c r="G136" s="7">
        <f t="shared" si="5"/>
        <v>4275000</v>
      </c>
      <c r="H136" s="7">
        <f t="shared" si="4"/>
        <v>4275000</v>
      </c>
      <c r="I136" s="32"/>
      <c r="J136" s="32"/>
      <c r="K136" s="32"/>
      <c r="L136" s="32"/>
      <c r="M136" s="32"/>
      <c r="N136" s="32"/>
      <c r="O136" s="32"/>
      <c r="P136" s="34"/>
      <c r="R136" s="37"/>
    </row>
    <row r="137" spans="1:18" ht="22.5">
      <c r="A137" s="57">
        <v>133</v>
      </c>
      <c r="B137" s="29" t="s">
        <v>96</v>
      </c>
      <c r="C137" s="30">
        <v>17100000</v>
      </c>
      <c r="D137" s="5">
        <f>'93'!D137+12</f>
        <v>36</v>
      </c>
      <c r="E137" s="31">
        <v>4</v>
      </c>
      <c r="F137" s="7">
        <f>'93'!F137+'93'!G137</f>
        <v>8550000</v>
      </c>
      <c r="G137" s="7">
        <f t="shared" si="5"/>
        <v>4275000</v>
      </c>
      <c r="H137" s="7">
        <f t="shared" si="4"/>
        <v>4275000</v>
      </c>
      <c r="I137" s="32"/>
      <c r="J137" s="32"/>
      <c r="K137" s="32"/>
      <c r="L137" s="32"/>
      <c r="M137" s="32"/>
      <c r="N137" s="32"/>
      <c r="O137" s="32"/>
      <c r="P137" s="34"/>
      <c r="R137" s="37"/>
    </row>
    <row r="138" spans="1:18" ht="22.5">
      <c r="A138" s="57">
        <v>134</v>
      </c>
      <c r="B138" s="29" t="s">
        <v>97</v>
      </c>
      <c r="C138" s="30">
        <v>4550000</v>
      </c>
      <c r="D138" s="5">
        <f>'93'!D138+12</f>
        <v>36</v>
      </c>
      <c r="E138" s="31">
        <v>4</v>
      </c>
      <c r="F138" s="7">
        <f>'93'!F138+'93'!G138</f>
        <v>2275000</v>
      </c>
      <c r="G138" s="7">
        <f t="shared" si="5"/>
        <v>1137500</v>
      </c>
      <c r="H138" s="7">
        <f t="shared" si="4"/>
        <v>1137500</v>
      </c>
      <c r="I138" s="32"/>
      <c r="J138" s="32"/>
      <c r="K138" s="32"/>
      <c r="L138" s="32"/>
      <c r="M138" s="32"/>
      <c r="N138" s="32"/>
      <c r="O138" s="32"/>
      <c r="P138" s="34"/>
      <c r="R138" s="37"/>
    </row>
    <row r="139" spans="1:18" ht="22.5">
      <c r="A139" s="57">
        <v>135</v>
      </c>
      <c r="B139" s="29" t="s">
        <v>100</v>
      </c>
      <c r="C139" s="30">
        <v>15950000</v>
      </c>
      <c r="D139" s="5">
        <f>'93'!D139+12</f>
        <v>34</v>
      </c>
      <c r="E139" s="31">
        <v>10</v>
      </c>
      <c r="F139" s="7">
        <f>'93'!F139+'93'!G139</f>
        <v>2924166.666666667</v>
      </c>
      <c r="G139" s="7">
        <f t="shared" si="5"/>
        <v>1595000</v>
      </c>
      <c r="H139" s="7">
        <f t="shared" si="4"/>
        <v>11430833.333333332</v>
      </c>
      <c r="I139" s="32"/>
      <c r="J139" s="32"/>
      <c r="K139" s="32"/>
      <c r="L139" s="32"/>
      <c r="M139" s="32"/>
      <c r="N139" s="32"/>
      <c r="O139" s="32"/>
      <c r="P139" s="34"/>
      <c r="R139" s="37"/>
    </row>
    <row r="140" spans="1:18" ht="22.5">
      <c r="A140" s="57">
        <v>136</v>
      </c>
      <c r="B140" s="29" t="s">
        <v>13</v>
      </c>
      <c r="C140" s="30">
        <v>7600000</v>
      </c>
      <c r="D140" s="5">
        <f>'93'!D140+12</f>
        <v>34</v>
      </c>
      <c r="E140" s="31">
        <v>10</v>
      </c>
      <c r="F140" s="7">
        <f>'93'!F140+'93'!G140</f>
        <v>1393333.3333333335</v>
      </c>
      <c r="G140" s="7">
        <f t="shared" si="5"/>
        <v>760000</v>
      </c>
      <c r="H140" s="7">
        <f t="shared" si="4"/>
        <v>5446666.666666666</v>
      </c>
      <c r="I140" s="32"/>
      <c r="J140" s="32"/>
      <c r="K140" s="32"/>
      <c r="L140" s="32"/>
      <c r="M140" s="32"/>
      <c r="N140" s="32"/>
      <c r="O140" s="32"/>
      <c r="P140" s="34"/>
      <c r="R140" s="37"/>
    </row>
    <row r="141" spans="1:18" ht="22.5">
      <c r="A141" s="57">
        <v>137</v>
      </c>
      <c r="B141" s="29" t="s">
        <v>96</v>
      </c>
      <c r="C141" s="30">
        <v>21430000</v>
      </c>
      <c r="D141" s="5">
        <f>'93'!D141+12</f>
        <v>33</v>
      </c>
      <c r="E141" s="31">
        <v>4</v>
      </c>
      <c r="F141" s="7">
        <f>'93'!F141+'93'!G141</f>
        <v>9375625</v>
      </c>
      <c r="G141" s="7">
        <f t="shared" si="5"/>
        <v>5357500</v>
      </c>
      <c r="H141" s="7">
        <f t="shared" si="4"/>
        <v>6696875</v>
      </c>
      <c r="I141" s="32"/>
      <c r="J141" s="32"/>
      <c r="K141" s="32"/>
      <c r="L141" s="32"/>
      <c r="M141" s="32"/>
      <c r="N141" s="32"/>
      <c r="O141" s="32"/>
      <c r="P141" s="34"/>
      <c r="R141" s="37"/>
    </row>
    <row r="142" spans="1:18" ht="22.5">
      <c r="A142" s="57">
        <v>138</v>
      </c>
      <c r="B142" s="29" t="s">
        <v>101</v>
      </c>
      <c r="C142" s="30">
        <v>3400000</v>
      </c>
      <c r="D142" s="5">
        <f>'93'!D142+12</f>
        <v>32</v>
      </c>
      <c r="E142" s="31">
        <v>4</v>
      </c>
      <c r="F142" s="7">
        <f>'93'!F142+'93'!G142</f>
        <v>1416666.6666666665</v>
      </c>
      <c r="G142" s="7">
        <f t="shared" si="5"/>
        <v>850000</v>
      </c>
      <c r="H142" s="7">
        <f t="shared" si="4"/>
        <v>1133333.3333333335</v>
      </c>
      <c r="I142" s="32"/>
      <c r="J142" s="32"/>
      <c r="K142" s="32"/>
      <c r="L142" s="32"/>
      <c r="M142" s="32"/>
      <c r="N142" s="32"/>
      <c r="O142" s="32"/>
      <c r="P142" s="34"/>
      <c r="R142" s="37"/>
    </row>
    <row r="143" spans="1:18" ht="22.5">
      <c r="A143" s="57">
        <v>139</v>
      </c>
      <c r="B143" s="29" t="s">
        <v>102</v>
      </c>
      <c r="C143" s="30">
        <v>2200000</v>
      </c>
      <c r="D143" s="5">
        <f>'93'!D143+12</f>
        <v>32</v>
      </c>
      <c r="E143" s="31">
        <v>4</v>
      </c>
      <c r="F143" s="7">
        <f>'93'!F143+'93'!G143</f>
        <v>916666.6666666667</v>
      </c>
      <c r="G143" s="7">
        <f t="shared" si="5"/>
        <v>550000</v>
      </c>
      <c r="H143" s="7">
        <f t="shared" si="4"/>
        <v>733333.3333333333</v>
      </c>
      <c r="I143" s="32"/>
      <c r="J143" s="32"/>
      <c r="K143" s="32"/>
      <c r="L143" s="32"/>
      <c r="M143" s="32"/>
      <c r="N143" s="32"/>
      <c r="O143" s="32"/>
      <c r="P143" s="34"/>
      <c r="R143" s="37"/>
    </row>
    <row r="144" spans="1:18" ht="22.5">
      <c r="A144" s="57">
        <v>140</v>
      </c>
      <c r="B144" s="29" t="s">
        <v>103</v>
      </c>
      <c r="C144" s="30">
        <v>77760000</v>
      </c>
      <c r="D144" s="5">
        <f>'93'!D144+12</f>
        <v>31</v>
      </c>
      <c r="E144" s="31">
        <v>4</v>
      </c>
      <c r="F144" s="7">
        <f>'93'!F144+'93'!G144</f>
        <v>30780000</v>
      </c>
      <c r="G144" s="7">
        <f t="shared" si="5"/>
        <v>19440000</v>
      </c>
      <c r="H144" s="7">
        <f t="shared" si="4"/>
        <v>27540000</v>
      </c>
      <c r="I144" s="32"/>
      <c r="J144" s="32"/>
      <c r="K144" s="32"/>
      <c r="L144" s="32"/>
      <c r="M144" s="32"/>
      <c r="N144" s="32"/>
      <c r="O144" s="32"/>
      <c r="P144" s="34"/>
      <c r="R144" s="37"/>
    </row>
    <row r="145" spans="1:18" ht="22.5">
      <c r="A145" s="57">
        <v>141</v>
      </c>
      <c r="B145" s="29" t="s">
        <v>96</v>
      </c>
      <c r="C145" s="30">
        <v>38840000</v>
      </c>
      <c r="D145" s="5">
        <f>'93'!D145+12</f>
        <v>31</v>
      </c>
      <c r="E145" s="31">
        <v>4</v>
      </c>
      <c r="F145" s="7">
        <f>'93'!F145+'93'!G145</f>
        <v>15374166.666666668</v>
      </c>
      <c r="G145" s="7">
        <f t="shared" si="5"/>
        <v>9710000</v>
      </c>
      <c r="H145" s="7">
        <f t="shared" si="4"/>
        <v>13755833.333333332</v>
      </c>
      <c r="I145" s="32"/>
      <c r="J145" s="32"/>
      <c r="K145" s="32"/>
      <c r="L145" s="32"/>
      <c r="M145" s="32"/>
      <c r="N145" s="32"/>
      <c r="O145" s="32"/>
      <c r="P145" s="34"/>
      <c r="R145" s="37"/>
    </row>
    <row r="146" spans="1:18" ht="22.5">
      <c r="A146" s="57">
        <v>142</v>
      </c>
      <c r="B146" s="29" t="s">
        <v>104</v>
      </c>
      <c r="C146" s="30">
        <v>8600000</v>
      </c>
      <c r="D146" s="5">
        <f>'93'!D146+12</f>
        <v>31</v>
      </c>
      <c r="E146" s="31">
        <v>4</v>
      </c>
      <c r="F146" s="7">
        <f>'93'!F146+'93'!G146</f>
        <v>3404166.666666667</v>
      </c>
      <c r="G146" s="7">
        <f t="shared" si="5"/>
        <v>2150000</v>
      </c>
      <c r="H146" s="7">
        <f t="shared" si="4"/>
        <v>3045833.333333333</v>
      </c>
      <c r="I146" s="32"/>
      <c r="J146" s="32"/>
      <c r="K146" s="32"/>
      <c r="L146" s="32"/>
      <c r="M146" s="32"/>
      <c r="N146" s="32"/>
      <c r="O146" s="32"/>
      <c r="P146" s="34"/>
      <c r="R146" s="37"/>
    </row>
    <row r="147" spans="1:18" ht="22.5">
      <c r="A147" s="57">
        <v>143</v>
      </c>
      <c r="B147" s="29" t="s">
        <v>96</v>
      </c>
      <c r="C147" s="30">
        <v>385870000</v>
      </c>
      <c r="D147" s="5">
        <f>'93'!D147+12</f>
        <v>29</v>
      </c>
      <c r="E147" s="31">
        <v>4</v>
      </c>
      <c r="F147" s="7">
        <f>'93'!F147+'93'!G147</f>
        <v>136662291.66666666</v>
      </c>
      <c r="G147" s="7">
        <f t="shared" si="5"/>
        <v>96467500</v>
      </c>
      <c r="H147" s="7">
        <f t="shared" si="4"/>
        <v>152740208.33333334</v>
      </c>
      <c r="I147" s="32"/>
      <c r="J147" s="32"/>
      <c r="K147" s="32"/>
      <c r="L147" s="32"/>
      <c r="M147" s="32"/>
      <c r="N147" s="32"/>
      <c r="O147" s="32"/>
      <c r="P147" s="34"/>
      <c r="R147" s="37"/>
    </row>
    <row r="148" spans="1:18" ht="22.5">
      <c r="A148" s="57">
        <v>144</v>
      </c>
      <c r="B148" s="29" t="s">
        <v>107</v>
      </c>
      <c r="C148" s="30">
        <v>23183200</v>
      </c>
      <c r="D148" s="5">
        <f>'93'!D148+12</f>
        <v>29</v>
      </c>
      <c r="E148" s="31">
        <v>4</v>
      </c>
      <c r="F148" s="7">
        <f>'93'!F148+'93'!G148</f>
        <v>8210716.666666666</v>
      </c>
      <c r="G148" s="7">
        <f t="shared" si="5"/>
        <v>5795800</v>
      </c>
      <c r="H148" s="7">
        <f t="shared" si="4"/>
        <v>9176683.333333334</v>
      </c>
      <c r="I148" s="32"/>
      <c r="J148" s="32"/>
      <c r="K148" s="32"/>
      <c r="L148" s="32"/>
      <c r="M148" s="32"/>
      <c r="N148" s="32"/>
      <c r="O148" s="32"/>
      <c r="P148" s="34"/>
      <c r="R148" s="37"/>
    </row>
    <row r="149" spans="1:18" ht="22.5">
      <c r="A149" s="57">
        <v>145</v>
      </c>
      <c r="B149" s="29" t="s">
        <v>108</v>
      </c>
      <c r="C149" s="30">
        <v>34450000</v>
      </c>
      <c r="D149" s="5">
        <f>'93'!D149+12</f>
        <v>28</v>
      </c>
      <c r="E149" s="31">
        <v>10</v>
      </c>
      <c r="F149" s="7">
        <f>'93'!F149+'93'!G149</f>
        <v>4593333.333333333</v>
      </c>
      <c r="G149" s="7">
        <f t="shared" si="5"/>
        <v>3445000</v>
      </c>
      <c r="H149" s="7">
        <f t="shared" si="4"/>
        <v>26411666.666666668</v>
      </c>
      <c r="I149" s="32"/>
      <c r="J149" s="32"/>
      <c r="K149" s="32"/>
      <c r="L149" s="32"/>
      <c r="M149" s="32"/>
      <c r="N149" s="32"/>
      <c r="O149" s="32"/>
      <c r="P149" s="34"/>
      <c r="R149" s="37"/>
    </row>
    <row r="150" spans="1:18" ht="22.5">
      <c r="A150" s="57">
        <v>146</v>
      </c>
      <c r="B150" s="29" t="s">
        <v>93</v>
      </c>
      <c r="C150" s="30">
        <v>11500000</v>
      </c>
      <c r="D150" s="5">
        <f>'93'!D150+12</f>
        <v>28</v>
      </c>
      <c r="E150" s="31">
        <v>4</v>
      </c>
      <c r="F150" s="7">
        <f>'93'!F150+'93'!G150</f>
        <v>3833333.3333333335</v>
      </c>
      <c r="G150" s="7">
        <f t="shared" si="5"/>
        <v>2875000</v>
      </c>
      <c r="H150" s="7">
        <f t="shared" si="4"/>
        <v>4791666.666666666</v>
      </c>
      <c r="I150" s="32"/>
      <c r="J150" s="32"/>
      <c r="K150" s="32"/>
      <c r="L150" s="32"/>
      <c r="M150" s="32"/>
      <c r="N150" s="32"/>
      <c r="O150" s="32"/>
      <c r="P150" s="34"/>
      <c r="R150" s="37"/>
    </row>
    <row r="151" spans="1:18" ht="22.5">
      <c r="A151" s="57">
        <v>147</v>
      </c>
      <c r="B151" s="29" t="s">
        <v>110</v>
      </c>
      <c r="C151" s="30">
        <v>71338000</v>
      </c>
      <c r="D151" s="5">
        <f>'93'!D151+12</f>
        <v>28</v>
      </c>
      <c r="E151" s="31">
        <v>4</v>
      </c>
      <c r="F151" s="7">
        <f>'93'!F151+'93'!G151</f>
        <v>23779334.333333332</v>
      </c>
      <c r="G151" s="7">
        <f t="shared" si="5"/>
        <v>17834500</v>
      </c>
      <c r="H151" s="7">
        <f t="shared" si="4"/>
        <v>29724165.66666667</v>
      </c>
      <c r="I151" s="32"/>
      <c r="J151" s="32"/>
      <c r="K151" s="32"/>
      <c r="L151" s="32"/>
      <c r="M151" s="32"/>
      <c r="N151" s="32"/>
      <c r="O151" s="32"/>
      <c r="P151" s="34"/>
      <c r="R151" s="37"/>
    </row>
    <row r="152" spans="1:18" ht="22.5">
      <c r="A152" s="57">
        <v>148</v>
      </c>
      <c r="B152" s="29" t="s">
        <v>87</v>
      </c>
      <c r="C152" s="30">
        <v>19150000</v>
      </c>
      <c r="D152" s="5">
        <f>'93'!D152+12</f>
        <v>28</v>
      </c>
      <c r="E152" s="31">
        <v>10</v>
      </c>
      <c r="F152" s="7">
        <f>'93'!F152+'93'!G152</f>
        <v>2553333.3333333335</v>
      </c>
      <c r="G152" s="7">
        <f t="shared" si="5"/>
        <v>1915000</v>
      </c>
      <c r="H152" s="7">
        <f t="shared" si="4"/>
        <v>14681666.666666666</v>
      </c>
      <c r="I152" s="32"/>
      <c r="J152" s="32"/>
      <c r="K152" s="32"/>
      <c r="L152" s="32"/>
      <c r="M152" s="32"/>
      <c r="N152" s="32"/>
      <c r="O152" s="32"/>
      <c r="P152" s="34"/>
      <c r="R152" s="37"/>
    </row>
    <row r="153" spans="1:18" ht="22.5">
      <c r="A153" s="57">
        <v>149</v>
      </c>
      <c r="B153" s="29" t="s">
        <v>87</v>
      </c>
      <c r="C153" s="30">
        <v>19150000</v>
      </c>
      <c r="D153" s="5">
        <f>'93'!D153+12</f>
        <v>28</v>
      </c>
      <c r="E153" s="31">
        <v>10</v>
      </c>
      <c r="F153" s="7">
        <f>'93'!F153+'93'!G153</f>
        <v>2553333.3333333335</v>
      </c>
      <c r="G153" s="7">
        <f t="shared" si="5"/>
        <v>1915000</v>
      </c>
      <c r="H153" s="7">
        <f t="shared" si="4"/>
        <v>14681666.666666666</v>
      </c>
      <c r="I153" s="32"/>
      <c r="J153" s="32"/>
      <c r="K153" s="32"/>
      <c r="L153" s="32"/>
      <c r="M153" s="32"/>
      <c r="N153" s="32"/>
      <c r="O153" s="32"/>
      <c r="P153" s="34"/>
      <c r="R153" s="37"/>
    </row>
    <row r="154" spans="1:18" ht="22.5">
      <c r="A154" s="57">
        <v>150</v>
      </c>
      <c r="B154" s="48" t="s">
        <v>90</v>
      </c>
      <c r="C154" s="30">
        <v>3283450</v>
      </c>
      <c r="D154" s="5">
        <f>'93'!D154+12</f>
        <v>22</v>
      </c>
      <c r="E154" s="31">
        <v>4</v>
      </c>
      <c r="F154" s="7">
        <f>'93'!F154+'93'!G154</f>
        <v>684052.0833333334</v>
      </c>
      <c r="G154" s="7">
        <f t="shared" si="5"/>
        <v>820862.5</v>
      </c>
      <c r="H154" s="7">
        <f t="shared" si="4"/>
        <v>1778535.4166666665</v>
      </c>
      <c r="I154" s="32"/>
      <c r="J154" s="32"/>
      <c r="K154" s="32"/>
      <c r="L154" s="32"/>
      <c r="M154" s="32"/>
      <c r="N154" s="32"/>
      <c r="O154" s="32"/>
      <c r="P154" s="34"/>
      <c r="R154" s="37"/>
    </row>
    <row r="155" spans="1:18" ht="22.5">
      <c r="A155" s="57">
        <v>151</v>
      </c>
      <c r="B155" s="48" t="s">
        <v>115</v>
      </c>
      <c r="C155" s="30">
        <v>4550250</v>
      </c>
      <c r="D155" s="5">
        <f>'93'!D155+12</f>
        <v>22</v>
      </c>
      <c r="E155" s="31">
        <v>4</v>
      </c>
      <c r="F155" s="7">
        <f>'93'!F155+'93'!G155</f>
        <v>947968.75</v>
      </c>
      <c r="G155" s="7">
        <f t="shared" si="5"/>
        <v>1137562.5</v>
      </c>
      <c r="H155" s="7">
        <f t="shared" si="4"/>
        <v>2464718.75</v>
      </c>
      <c r="I155" s="32"/>
      <c r="J155" s="32"/>
      <c r="K155" s="32"/>
      <c r="L155" s="32"/>
      <c r="M155" s="32"/>
      <c r="N155" s="32"/>
      <c r="O155" s="32"/>
      <c r="P155" s="34"/>
      <c r="R155" s="37"/>
    </row>
    <row r="156" spans="1:18" ht="22.5">
      <c r="A156" s="57">
        <v>152</v>
      </c>
      <c r="B156" s="48" t="s">
        <v>116</v>
      </c>
      <c r="C156" s="30">
        <v>9600250</v>
      </c>
      <c r="D156" s="5">
        <f>'93'!D156+12</f>
        <v>22</v>
      </c>
      <c r="E156" s="31">
        <v>4</v>
      </c>
      <c r="F156" s="7">
        <f>'93'!F156+'93'!G156</f>
        <v>2000052.0833333333</v>
      </c>
      <c r="G156" s="7">
        <f t="shared" si="5"/>
        <v>2400062.5</v>
      </c>
      <c r="H156" s="7">
        <f t="shared" si="4"/>
        <v>5200135.416666667</v>
      </c>
      <c r="I156" s="32"/>
      <c r="J156" s="32"/>
      <c r="K156" s="32"/>
      <c r="L156" s="32"/>
      <c r="M156" s="32"/>
      <c r="N156" s="32"/>
      <c r="O156" s="32"/>
      <c r="P156" s="34"/>
      <c r="R156" s="37"/>
    </row>
    <row r="157" spans="1:18" ht="22.5">
      <c r="A157" s="57">
        <v>153</v>
      </c>
      <c r="B157" s="48" t="s">
        <v>117</v>
      </c>
      <c r="C157" s="30">
        <v>1550000</v>
      </c>
      <c r="D157" s="5">
        <f>'93'!D157+12</f>
        <v>21</v>
      </c>
      <c r="E157" s="31">
        <v>10</v>
      </c>
      <c r="F157" s="7">
        <f>'93'!F157+'93'!G157</f>
        <v>116250</v>
      </c>
      <c r="G157" s="7">
        <f t="shared" si="5"/>
        <v>155000</v>
      </c>
      <c r="H157" s="7">
        <f t="shared" si="4"/>
        <v>1278750</v>
      </c>
      <c r="I157" s="32"/>
      <c r="J157" s="32"/>
      <c r="K157" s="32"/>
      <c r="L157" s="32"/>
      <c r="M157" s="32"/>
      <c r="N157" s="32"/>
      <c r="O157" s="32"/>
      <c r="P157" s="34"/>
      <c r="R157" s="37"/>
    </row>
    <row r="158" spans="1:18" ht="22.5">
      <c r="A158" s="57">
        <v>154</v>
      </c>
      <c r="B158" s="48" t="s">
        <v>118</v>
      </c>
      <c r="C158" s="30">
        <v>10300000</v>
      </c>
      <c r="D158" s="5">
        <f>'93'!D158+12</f>
        <v>20</v>
      </c>
      <c r="E158" s="31">
        <v>10</v>
      </c>
      <c r="F158" s="7">
        <f>'93'!F158+'93'!G158</f>
        <v>686666.6666666666</v>
      </c>
      <c r="G158" s="7">
        <f t="shared" si="5"/>
        <v>1030000</v>
      </c>
      <c r="H158" s="7">
        <f t="shared" si="4"/>
        <v>8583333.333333334</v>
      </c>
      <c r="I158" s="32"/>
      <c r="J158" s="32"/>
      <c r="K158" s="32"/>
      <c r="L158" s="32"/>
      <c r="M158" s="32"/>
      <c r="N158" s="32"/>
      <c r="O158" s="32"/>
      <c r="P158" s="34"/>
      <c r="R158" s="37"/>
    </row>
    <row r="159" spans="1:18" ht="22.5">
      <c r="A159" s="57">
        <v>155</v>
      </c>
      <c r="B159" s="48" t="s">
        <v>119</v>
      </c>
      <c r="C159" s="30">
        <f>24952250+50000250+20736250</f>
        <v>95688750</v>
      </c>
      <c r="D159" s="5">
        <f>'93'!D159+12</f>
        <v>20</v>
      </c>
      <c r="E159" s="31">
        <v>4</v>
      </c>
      <c r="F159" s="7">
        <f>'93'!F159+'93'!G159</f>
        <v>15948125</v>
      </c>
      <c r="G159" s="7">
        <f t="shared" si="5"/>
        <v>23922187.5</v>
      </c>
      <c r="H159" s="7">
        <f t="shared" si="4"/>
        <v>55818437.5</v>
      </c>
      <c r="I159" s="32"/>
      <c r="J159" s="32"/>
      <c r="K159" s="32"/>
      <c r="L159" s="32"/>
      <c r="M159" s="32"/>
      <c r="N159" s="32"/>
      <c r="O159" s="32"/>
      <c r="P159" s="34"/>
      <c r="R159" s="37"/>
    </row>
    <row r="160" spans="1:18" ht="22.5">
      <c r="A160" s="57">
        <v>156</v>
      </c>
      <c r="B160" s="48" t="s">
        <v>120</v>
      </c>
      <c r="C160" s="30">
        <v>12000000</v>
      </c>
      <c r="D160" s="5">
        <f>'93'!D160+12</f>
        <v>13</v>
      </c>
      <c r="E160" s="31">
        <v>10</v>
      </c>
      <c r="F160" s="7">
        <f>'93'!F160+'93'!G160</f>
        <v>100000</v>
      </c>
      <c r="G160" s="7">
        <f t="shared" si="5"/>
        <v>1200000</v>
      </c>
      <c r="H160" s="7">
        <f t="shared" si="4"/>
        <v>10700000</v>
      </c>
      <c r="I160" s="32"/>
      <c r="J160" s="32"/>
      <c r="K160" s="32"/>
      <c r="L160" s="32"/>
      <c r="M160" s="32"/>
      <c r="N160" s="32"/>
      <c r="O160" s="32"/>
      <c r="P160" s="34"/>
      <c r="R160" s="37"/>
    </row>
    <row r="161" spans="1:18" ht="22.5">
      <c r="A161" s="57">
        <v>157</v>
      </c>
      <c r="B161" s="48" t="s">
        <v>87</v>
      </c>
      <c r="C161" s="30">
        <v>38750000</v>
      </c>
      <c r="D161" s="5">
        <f>'93'!D161+12</f>
        <v>21</v>
      </c>
      <c r="E161" s="31">
        <v>10</v>
      </c>
      <c r="F161" s="7">
        <f>'93'!F161+'93'!G161</f>
        <v>2906250</v>
      </c>
      <c r="G161" s="7">
        <f t="shared" si="5"/>
        <v>3875000</v>
      </c>
      <c r="H161" s="7">
        <f t="shared" si="4"/>
        <v>31968750</v>
      </c>
      <c r="I161" s="32"/>
      <c r="J161" s="32"/>
      <c r="K161" s="32"/>
      <c r="L161" s="32"/>
      <c r="M161" s="32"/>
      <c r="N161" s="32"/>
      <c r="O161" s="32"/>
      <c r="P161" s="34"/>
      <c r="R161" s="37"/>
    </row>
    <row r="162" spans="1:18" ht="22.5">
      <c r="A162" s="57">
        <v>158</v>
      </c>
      <c r="B162" s="48" t="s">
        <v>87</v>
      </c>
      <c r="C162" s="30">
        <v>99200000</v>
      </c>
      <c r="D162" s="5">
        <f>'93'!D162+12</f>
        <v>19</v>
      </c>
      <c r="E162" s="31">
        <v>10</v>
      </c>
      <c r="F162" s="7">
        <f>'93'!F162+'93'!G162</f>
        <v>5786666.666666667</v>
      </c>
      <c r="G162" s="7">
        <f t="shared" si="5"/>
        <v>9920000</v>
      </c>
      <c r="H162" s="7">
        <f t="shared" si="4"/>
        <v>83493333.33333333</v>
      </c>
      <c r="I162" s="32"/>
      <c r="J162" s="32"/>
      <c r="K162" s="32"/>
      <c r="L162" s="32"/>
      <c r="M162" s="32"/>
      <c r="N162" s="32"/>
      <c r="O162" s="32"/>
      <c r="P162" s="34"/>
      <c r="R162" s="37"/>
    </row>
    <row r="163" spans="1:18" ht="22.5">
      <c r="A163" s="57">
        <v>159</v>
      </c>
      <c r="B163" s="48" t="s">
        <v>116</v>
      </c>
      <c r="C163" s="30">
        <v>418609000</v>
      </c>
      <c r="D163" s="5">
        <f>'93'!D163+12</f>
        <v>19</v>
      </c>
      <c r="E163" s="31">
        <v>4</v>
      </c>
      <c r="F163" s="7">
        <f>'93'!F163+'93'!G163</f>
        <v>61047145.833333336</v>
      </c>
      <c r="G163" s="7">
        <f t="shared" si="5"/>
        <v>104652250</v>
      </c>
      <c r="H163" s="7">
        <f t="shared" si="4"/>
        <v>252909604.1666667</v>
      </c>
      <c r="I163" s="32"/>
      <c r="J163" s="32"/>
      <c r="K163" s="32"/>
      <c r="L163" s="32"/>
      <c r="M163" s="32"/>
      <c r="N163" s="32"/>
      <c r="O163" s="32"/>
      <c r="P163" s="34"/>
      <c r="R163" s="37"/>
    </row>
    <row r="164" spans="1:18" ht="22.5">
      <c r="A164" s="57">
        <v>160</v>
      </c>
      <c r="B164" s="48" t="s">
        <v>90</v>
      </c>
      <c r="C164" s="30">
        <v>194390000</v>
      </c>
      <c r="D164" s="5">
        <f>'93'!D164+12</f>
        <v>19</v>
      </c>
      <c r="E164" s="31">
        <v>4</v>
      </c>
      <c r="F164" s="7">
        <f>'93'!F164+'93'!G164</f>
        <v>28348541.666666668</v>
      </c>
      <c r="G164" s="7">
        <f t="shared" si="5"/>
        <v>48597500</v>
      </c>
      <c r="H164" s="7">
        <f t="shared" si="4"/>
        <v>117443958.33333334</v>
      </c>
      <c r="I164" s="32"/>
      <c r="J164" s="32"/>
      <c r="K164" s="32"/>
      <c r="L164" s="32"/>
      <c r="M164" s="32"/>
      <c r="N164" s="32"/>
      <c r="O164" s="32"/>
      <c r="P164" s="34"/>
      <c r="R164" s="37"/>
    </row>
    <row r="165" spans="1:18" ht="22.5">
      <c r="A165" s="57">
        <v>161</v>
      </c>
      <c r="B165" s="48" t="s">
        <v>110</v>
      </c>
      <c r="C165" s="30">
        <v>105840000</v>
      </c>
      <c r="D165" s="5">
        <f>'93'!D165+12</f>
        <v>18</v>
      </c>
      <c r="E165" s="31">
        <v>4</v>
      </c>
      <c r="F165" s="7">
        <f>'93'!F165+'93'!G165</f>
        <v>13230000</v>
      </c>
      <c r="G165" s="7">
        <f t="shared" si="5"/>
        <v>26460000</v>
      </c>
      <c r="H165" s="7">
        <f t="shared" si="4"/>
        <v>66150000</v>
      </c>
      <c r="I165" s="32"/>
      <c r="J165" s="32"/>
      <c r="K165" s="32"/>
      <c r="L165" s="32"/>
      <c r="M165" s="32"/>
      <c r="N165" s="32"/>
      <c r="O165" s="32"/>
      <c r="P165" s="34"/>
      <c r="R165" s="37"/>
    </row>
    <row r="166" spans="1:18" ht="22.5">
      <c r="A166" s="57">
        <v>162</v>
      </c>
      <c r="B166" s="48" t="s">
        <v>90</v>
      </c>
      <c r="C166" s="30">
        <v>278000000</v>
      </c>
      <c r="D166" s="5">
        <f>'93'!D166+12</f>
        <v>13</v>
      </c>
      <c r="E166" s="31">
        <v>4</v>
      </c>
      <c r="F166" s="7">
        <f>'93'!F166+'93'!G166</f>
        <v>5791667.666666667</v>
      </c>
      <c r="G166" s="7">
        <f t="shared" si="5"/>
        <v>69500000</v>
      </c>
      <c r="H166" s="7">
        <f t="shared" si="4"/>
        <v>202708332.3333333</v>
      </c>
      <c r="I166" s="32"/>
      <c r="J166" s="32"/>
      <c r="K166" s="32"/>
      <c r="L166" s="32"/>
      <c r="M166" s="32"/>
      <c r="N166" s="32"/>
      <c r="O166" s="32"/>
      <c r="P166" s="34"/>
      <c r="R166" s="37" t="s">
        <v>116</v>
      </c>
    </row>
    <row r="167" spans="1:18" ht="22.5">
      <c r="A167" s="57">
        <v>163</v>
      </c>
      <c r="B167" s="48" t="s">
        <v>90</v>
      </c>
      <c r="C167" s="30">
        <v>131544000</v>
      </c>
      <c r="D167" s="5">
        <f>'93'!D167+12</f>
        <v>16</v>
      </c>
      <c r="E167" s="31">
        <v>4</v>
      </c>
      <c r="F167" s="7">
        <f>'93'!F167+'93'!G167</f>
        <v>10962000</v>
      </c>
      <c r="G167" s="7">
        <f t="shared" si="5"/>
        <v>32886000</v>
      </c>
      <c r="H167" s="7">
        <f t="shared" si="4"/>
        <v>87696000</v>
      </c>
      <c r="I167" s="32"/>
      <c r="J167" s="32"/>
      <c r="K167" s="32"/>
      <c r="L167" s="32"/>
      <c r="M167" s="32"/>
      <c r="N167" s="32"/>
      <c r="O167" s="32"/>
      <c r="P167" s="34"/>
      <c r="R167" s="37"/>
    </row>
    <row r="168" spans="1:18" ht="22.5">
      <c r="A168" s="57">
        <v>164</v>
      </c>
      <c r="B168" s="48" t="s">
        <v>121</v>
      </c>
      <c r="C168" s="30">
        <v>50130000</v>
      </c>
      <c r="D168" s="31">
        <v>9</v>
      </c>
      <c r="E168" s="31">
        <v>10</v>
      </c>
      <c r="F168" s="29">
        <v>0</v>
      </c>
      <c r="G168" s="7">
        <f>(C168/E168)*D168/12</f>
        <v>3759750</v>
      </c>
      <c r="H168" s="7">
        <f t="shared" si="4"/>
        <v>46370250</v>
      </c>
      <c r="I168" s="32"/>
      <c r="J168" s="32"/>
      <c r="K168" s="32"/>
      <c r="L168" s="32"/>
      <c r="M168" s="32"/>
      <c r="N168" s="32"/>
      <c r="O168" s="32"/>
      <c r="P168" s="34"/>
      <c r="R168" s="37"/>
    </row>
    <row r="169" spans="1:18" ht="22.5">
      <c r="A169" s="57">
        <v>165</v>
      </c>
      <c r="B169" s="48" t="s">
        <v>90</v>
      </c>
      <c r="C169" s="30">
        <v>800000000</v>
      </c>
      <c r="D169" s="31">
        <v>8</v>
      </c>
      <c r="E169" s="31">
        <v>4</v>
      </c>
      <c r="F169" s="29">
        <v>0</v>
      </c>
      <c r="G169" s="7">
        <f aca="true" t="shared" si="6" ref="G169:G175">(C169/E169)*D169/12</f>
        <v>133333333.33333333</v>
      </c>
      <c r="H169" s="7">
        <f t="shared" si="4"/>
        <v>666666666.6666666</v>
      </c>
      <c r="I169" s="32"/>
      <c r="J169" s="32"/>
      <c r="K169" s="32"/>
      <c r="L169" s="32"/>
      <c r="M169" s="32"/>
      <c r="N169" s="32"/>
      <c r="O169" s="32"/>
      <c r="P169" s="34"/>
      <c r="R169" s="37"/>
    </row>
    <row r="170" spans="1:18" ht="22.5">
      <c r="A170" s="57">
        <v>166</v>
      </c>
      <c r="B170" s="48" t="s">
        <v>121</v>
      </c>
      <c r="C170" s="30">
        <v>82400000</v>
      </c>
      <c r="D170" s="31">
        <v>7</v>
      </c>
      <c r="E170" s="31">
        <v>10</v>
      </c>
      <c r="F170" s="29">
        <v>0</v>
      </c>
      <c r="G170" s="7">
        <f t="shared" si="6"/>
        <v>4806666.666666667</v>
      </c>
      <c r="H170" s="7">
        <f t="shared" si="4"/>
        <v>77593333.33333333</v>
      </c>
      <c r="I170" s="32"/>
      <c r="J170" s="32"/>
      <c r="K170" s="32"/>
      <c r="L170" s="32"/>
      <c r="M170" s="32"/>
      <c r="N170" s="32"/>
      <c r="O170" s="32"/>
      <c r="P170" s="34"/>
      <c r="R170" s="37"/>
    </row>
    <row r="171" spans="1:18" ht="22.5">
      <c r="A171" s="57">
        <v>167</v>
      </c>
      <c r="B171" s="48" t="s">
        <v>90</v>
      </c>
      <c r="C171" s="30">
        <v>59000000</v>
      </c>
      <c r="D171" s="31">
        <v>7</v>
      </c>
      <c r="E171" s="31">
        <v>4</v>
      </c>
      <c r="F171" s="29">
        <v>0</v>
      </c>
      <c r="G171" s="7">
        <f t="shared" si="6"/>
        <v>8604166.666666666</v>
      </c>
      <c r="H171" s="7">
        <f t="shared" si="4"/>
        <v>50395833.333333336</v>
      </c>
      <c r="I171" s="32"/>
      <c r="J171" s="32"/>
      <c r="K171" s="32"/>
      <c r="L171" s="32"/>
      <c r="M171" s="32"/>
      <c r="N171" s="32"/>
      <c r="O171" s="32"/>
      <c r="P171" s="34"/>
      <c r="R171" s="37"/>
    </row>
    <row r="172" spans="1:18" ht="22.5">
      <c r="A172" s="57">
        <v>168</v>
      </c>
      <c r="B172" s="48" t="s">
        <v>90</v>
      </c>
      <c r="C172" s="56">
        <v>1010000000</v>
      </c>
      <c r="D172" s="31">
        <v>7</v>
      </c>
      <c r="E172" s="31">
        <v>4</v>
      </c>
      <c r="F172" s="29">
        <v>0</v>
      </c>
      <c r="G172" s="7">
        <f t="shared" si="6"/>
        <v>147291666.66666666</v>
      </c>
      <c r="H172" s="7">
        <f t="shared" si="4"/>
        <v>862708333.3333334</v>
      </c>
      <c r="I172" s="32"/>
      <c r="J172" s="32"/>
      <c r="K172" s="32"/>
      <c r="L172" s="32"/>
      <c r="M172" s="32"/>
      <c r="N172" s="32"/>
      <c r="O172" s="32"/>
      <c r="P172" s="34"/>
      <c r="R172" s="37"/>
    </row>
    <row r="173" spans="1:18" ht="22.5">
      <c r="A173" s="57">
        <v>169</v>
      </c>
      <c r="B173" s="48" t="s">
        <v>90</v>
      </c>
      <c r="C173" s="30">
        <v>119870000</v>
      </c>
      <c r="D173" s="31">
        <v>7</v>
      </c>
      <c r="E173" s="31">
        <v>4</v>
      </c>
      <c r="F173" s="29">
        <v>0</v>
      </c>
      <c r="G173" s="7">
        <f t="shared" si="6"/>
        <v>17481041.666666668</v>
      </c>
      <c r="H173" s="7">
        <f t="shared" si="4"/>
        <v>102388958.33333333</v>
      </c>
      <c r="I173" s="32"/>
      <c r="J173" s="32"/>
      <c r="K173" s="32"/>
      <c r="L173" s="32"/>
      <c r="M173" s="32"/>
      <c r="N173" s="32"/>
      <c r="O173" s="32"/>
      <c r="P173" s="34"/>
      <c r="R173" s="37"/>
    </row>
    <row r="174" spans="1:18" ht="22.5">
      <c r="A174" s="57">
        <v>170</v>
      </c>
      <c r="B174" s="48" t="s">
        <v>90</v>
      </c>
      <c r="C174" s="30">
        <v>366500000</v>
      </c>
      <c r="D174" s="31">
        <v>6</v>
      </c>
      <c r="E174" s="31">
        <v>4</v>
      </c>
      <c r="F174" s="29">
        <v>0</v>
      </c>
      <c r="G174" s="7">
        <f t="shared" si="6"/>
        <v>45812500</v>
      </c>
      <c r="H174" s="7">
        <f t="shared" si="4"/>
        <v>320687500</v>
      </c>
      <c r="I174" s="32"/>
      <c r="J174" s="32"/>
      <c r="K174" s="32"/>
      <c r="L174" s="32"/>
      <c r="M174" s="32"/>
      <c r="N174" s="32"/>
      <c r="O174" s="32"/>
      <c r="P174" s="34"/>
      <c r="R174" s="37"/>
    </row>
    <row r="175" spans="1:18" ht="22.5">
      <c r="A175" s="57">
        <v>171</v>
      </c>
      <c r="B175" s="48" t="s">
        <v>90</v>
      </c>
      <c r="C175" s="30">
        <v>355803200</v>
      </c>
      <c r="D175" s="31">
        <v>6</v>
      </c>
      <c r="E175" s="31">
        <v>4</v>
      </c>
      <c r="F175" s="29">
        <v>0</v>
      </c>
      <c r="G175" s="7">
        <f t="shared" si="6"/>
        <v>44475400</v>
      </c>
      <c r="H175" s="7">
        <f t="shared" si="4"/>
        <v>311327800</v>
      </c>
      <c r="I175" s="32"/>
      <c r="J175" s="32"/>
      <c r="K175" s="32"/>
      <c r="L175" s="32"/>
      <c r="M175" s="32"/>
      <c r="N175" s="32"/>
      <c r="O175" s="32"/>
      <c r="P175" s="34"/>
      <c r="R175" s="37"/>
    </row>
    <row r="176" spans="1:16" s="55" customFormat="1" ht="18.75" thickBot="1">
      <c r="A176" s="66" t="s">
        <v>67</v>
      </c>
      <c r="B176" s="67"/>
      <c r="C176" s="54">
        <f>SUM(C5:C175)</f>
        <v>6203440300</v>
      </c>
      <c r="D176" s="54">
        <f aca="true" t="shared" si="7" ref="D176:P176">SUM(D5:D175)</f>
        <v>10926</v>
      </c>
      <c r="E176" s="54">
        <f t="shared" si="7"/>
        <v>1363</v>
      </c>
      <c r="F176" s="54">
        <f t="shared" si="7"/>
        <v>1019098221.0833331</v>
      </c>
      <c r="G176" s="54">
        <f t="shared" si="7"/>
        <v>1028339032.9999999</v>
      </c>
      <c r="H176" s="54">
        <f t="shared" si="7"/>
        <v>4156003044.916667</v>
      </c>
      <c r="I176" s="54">
        <f t="shared" si="7"/>
        <v>0</v>
      </c>
      <c r="J176" s="54">
        <f t="shared" si="7"/>
        <v>0</v>
      </c>
      <c r="K176" s="54">
        <f t="shared" si="7"/>
        <v>0</v>
      </c>
      <c r="L176" s="54">
        <f t="shared" si="7"/>
        <v>0</v>
      </c>
      <c r="M176" s="54">
        <f t="shared" si="7"/>
        <v>0</v>
      </c>
      <c r="N176" s="54">
        <f t="shared" si="7"/>
        <v>0</v>
      </c>
      <c r="O176" s="54">
        <f t="shared" si="7"/>
        <v>0</v>
      </c>
      <c r="P176" s="54">
        <f t="shared" si="7"/>
        <v>0</v>
      </c>
    </row>
    <row r="177" spans="1:8" s="53" customFormat="1" ht="23.25" thickBot="1">
      <c r="A177" s="68" t="s">
        <v>112</v>
      </c>
      <c r="B177" s="68"/>
      <c r="C177" s="68"/>
      <c r="D177" s="68"/>
      <c r="E177" s="68"/>
      <c r="F177" s="68"/>
      <c r="G177" s="68"/>
      <c r="H177" s="68"/>
    </row>
    <row r="178" spans="1:8" ht="22.5">
      <c r="A178" s="27" t="s">
        <v>109</v>
      </c>
      <c r="B178" s="20" t="s">
        <v>1</v>
      </c>
      <c r="C178" s="20" t="s">
        <v>82</v>
      </c>
      <c r="D178" s="21" t="s">
        <v>60</v>
      </c>
      <c r="E178" s="21" t="s">
        <v>68</v>
      </c>
      <c r="F178" s="22" t="s">
        <v>73</v>
      </c>
      <c r="G178" s="22" t="s">
        <v>85</v>
      </c>
      <c r="H178" s="22" t="s">
        <v>62</v>
      </c>
    </row>
    <row r="179" spans="1:16" ht="22.5">
      <c r="A179" s="11">
        <v>1</v>
      </c>
      <c r="B179" s="6" t="s">
        <v>78</v>
      </c>
      <c r="C179" s="6">
        <v>48000000</v>
      </c>
      <c r="D179" s="6">
        <f>'93'!D171+12</f>
        <v>71</v>
      </c>
      <c r="E179" s="6">
        <v>20</v>
      </c>
      <c r="F179" s="7">
        <f>'93'!F171+'93'!G171</f>
        <v>9600000</v>
      </c>
      <c r="G179" s="7">
        <f>C179/E179</f>
        <v>2400000</v>
      </c>
      <c r="H179" s="7">
        <f aca="true" t="shared" si="8" ref="H179:H185">C179-F179-G179</f>
        <v>36000000</v>
      </c>
      <c r="I179" s="2"/>
      <c r="J179" s="2"/>
      <c r="K179" s="2"/>
      <c r="L179" s="2"/>
      <c r="M179" s="2"/>
      <c r="N179" s="2"/>
      <c r="O179" s="2"/>
      <c r="P179" s="3"/>
    </row>
    <row r="180" spans="1:16" ht="22.5">
      <c r="A180" s="11">
        <v>2</v>
      </c>
      <c r="B180" s="6" t="s">
        <v>79</v>
      </c>
      <c r="C180" s="6">
        <v>824000</v>
      </c>
      <c r="D180" s="6">
        <f>'93'!D172+12</f>
        <v>60</v>
      </c>
      <c r="E180" s="6">
        <v>4</v>
      </c>
      <c r="F180" s="7">
        <f>'93'!F172+'93'!G172</f>
        <v>824000</v>
      </c>
      <c r="G180" s="7">
        <v>0</v>
      </c>
      <c r="H180" s="7">
        <f t="shared" si="8"/>
        <v>0</v>
      </c>
      <c r="I180" s="2"/>
      <c r="J180" s="2"/>
      <c r="K180" s="2"/>
      <c r="L180" s="2"/>
      <c r="M180" s="2"/>
      <c r="N180" s="2"/>
      <c r="O180" s="2"/>
      <c r="P180" s="3"/>
    </row>
    <row r="181" spans="1:16" ht="22.5">
      <c r="A181" s="11">
        <v>3</v>
      </c>
      <c r="B181" s="45" t="s">
        <v>80</v>
      </c>
      <c r="C181" s="30">
        <v>7870000</v>
      </c>
      <c r="D181" s="6">
        <f>'93'!D173+12</f>
        <v>72</v>
      </c>
      <c r="E181" s="30">
        <v>5</v>
      </c>
      <c r="F181" s="7">
        <f>'93'!F173+'93'!G173</f>
        <v>7083000</v>
      </c>
      <c r="G181" s="7">
        <v>787000</v>
      </c>
      <c r="H181" s="7">
        <f t="shared" si="8"/>
        <v>0</v>
      </c>
      <c r="I181" s="32"/>
      <c r="J181" s="32"/>
      <c r="K181" s="32"/>
      <c r="L181" s="32"/>
      <c r="M181" s="32"/>
      <c r="N181" s="32"/>
      <c r="O181" s="32"/>
      <c r="P181" s="33"/>
    </row>
    <row r="182" spans="1:18" ht="22.5">
      <c r="A182" s="11">
        <v>4</v>
      </c>
      <c r="B182" s="45" t="s">
        <v>99</v>
      </c>
      <c r="C182" s="30">
        <v>4179000</v>
      </c>
      <c r="D182" s="6">
        <f>'93'!D174+12</f>
        <v>36</v>
      </c>
      <c r="E182" s="30">
        <v>4</v>
      </c>
      <c r="F182" s="7">
        <f>'93'!F174+'93'!G174</f>
        <v>2089500</v>
      </c>
      <c r="G182" s="7">
        <f>C182/E182</f>
        <v>1044750</v>
      </c>
      <c r="H182" s="7">
        <f t="shared" si="8"/>
        <v>1044750</v>
      </c>
      <c r="I182" s="32"/>
      <c r="J182" s="32"/>
      <c r="K182" s="32"/>
      <c r="L182" s="32"/>
      <c r="M182" s="32"/>
      <c r="N182" s="32"/>
      <c r="O182" s="32"/>
      <c r="P182" s="34"/>
      <c r="R182" s="37"/>
    </row>
    <row r="183" spans="1:18" ht="22.5">
      <c r="A183" s="11">
        <v>5</v>
      </c>
      <c r="B183" s="46" t="s">
        <v>84</v>
      </c>
      <c r="C183" s="30">
        <v>237600000</v>
      </c>
      <c r="D183" s="6">
        <f>'93'!D175+12</f>
        <v>22</v>
      </c>
      <c r="E183" s="30">
        <v>5</v>
      </c>
      <c r="F183" s="7">
        <f>'93'!F175+'93'!G175</f>
        <v>39600000</v>
      </c>
      <c r="G183" s="7">
        <f>C183/E183</f>
        <v>47520000</v>
      </c>
      <c r="H183" s="7">
        <f t="shared" si="8"/>
        <v>150480000</v>
      </c>
      <c r="I183" s="47"/>
      <c r="J183" s="47"/>
      <c r="K183" s="47"/>
      <c r="L183" s="47"/>
      <c r="M183" s="47"/>
      <c r="N183" s="47"/>
      <c r="O183" s="47"/>
      <c r="P183" s="47"/>
      <c r="R183" s="37"/>
    </row>
    <row r="184" spans="1:18" ht="22.5">
      <c r="A184" s="11">
        <v>6</v>
      </c>
      <c r="B184" s="46" t="s">
        <v>114</v>
      </c>
      <c r="C184" s="30">
        <v>50000000</v>
      </c>
      <c r="D184" s="6">
        <f>'93'!D176+12</f>
        <v>16</v>
      </c>
      <c r="E184" s="30">
        <v>5</v>
      </c>
      <c r="F184" s="7">
        <f>'93'!F176+'93'!G176</f>
        <v>3333333.3333333335</v>
      </c>
      <c r="G184" s="7">
        <f>C184/E184</f>
        <v>10000000</v>
      </c>
      <c r="H184" s="7">
        <f t="shared" si="8"/>
        <v>36666666.666666664</v>
      </c>
      <c r="I184" s="47"/>
      <c r="J184" s="47"/>
      <c r="K184" s="47"/>
      <c r="L184" s="47"/>
      <c r="M184" s="47"/>
      <c r="N184" s="47"/>
      <c r="O184" s="47"/>
      <c r="P184" s="47"/>
      <c r="R184" s="37"/>
    </row>
    <row r="185" spans="1:18" ht="22.5">
      <c r="A185" s="50">
        <v>7</v>
      </c>
      <c r="B185" s="46" t="s">
        <v>114</v>
      </c>
      <c r="C185" s="30">
        <v>83050000</v>
      </c>
      <c r="D185" s="30">
        <v>7</v>
      </c>
      <c r="E185" s="30">
        <v>5</v>
      </c>
      <c r="F185" s="7">
        <v>0</v>
      </c>
      <c r="G185" s="51">
        <f>(C185/E185)*D185/12</f>
        <v>9689166.666666666</v>
      </c>
      <c r="H185" s="7">
        <f t="shared" si="8"/>
        <v>73360833.33333333</v>
      </c>
      <c r="I185" s="47"/>
      <c r="J185" s="47"/>
      <c r="K185" s="47"/>
      <c r="L185" s="47"/>
      <c r="M185" s="47"/>
      <c r="N185" s="47"/>
      <c r="O185" s="47"/>
      <c r="P185" s="47"/>
      <c r="R185" s="37"/>
    </row>
    <row r="186" spans="1:8" ht="23.25" thickBot="1">
      <c r="A186" s="61" t="s">
        <v>67</v>
      </c>
      <c r="B186" s="62"/>
      <c r="C186" s="9">
        <f aca="true" t="shared" si="9" ref="C186:H186">SUM(C179:C185)</f>
        <v>431523000</v>
      </c>
      <c r="D186" s="9">
        <f t="shared" si="9"/>
        <v>284</v>
      </c>
      <c r="E186" s="9">
        <f t="shared" si="9"/>
        <v>48</v>
      </c>
      <c r="F186" s="9">
        <f t="shared" si="9"/>
        <v>62529833.333333336</v>
      </c>
      <c r="G186" s="9">
        <f t="shared" si="9"/>
        <v>71440916.66666667</v>
      </c>
      <c r="H186" s="9">
        <f t="shared" si="9"/>
        <v>297552250</v>
      </c>
    </row>
  </sheetData>
  <sheetProtection/>
  <mergeCells count="6">
    <mergeCell ref="A1:P1"/>
    <mergeCell ref="A2:P2"/>
    <mergeCell ref="A3:H3"/>
    <mergeCell ref="A176:B176"/>
    <mergeCell ref="A177:H177"/>
    <mergeCell ref="A186:B186"/>
  </mergeCells>
  <printOptions horizontalCentered="1"/>
  <pageMargins left="0" right="0" top="0" bottom="0" header="0.5118110236220472" footer="0.5118110236220472"/>
  <pageSetup horizontalDpi="600" verticalDpi="600" orientation="portrait" paperSize="9" scale="88" r:id="rId1"/>
  <colBreaks count="1" manualBreakCount="1">
    <brk id="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86"/>
  <sheetViews>
    <sheetView rightToLeft="1" zoomScalePageLayoutView="0" workbookViewId="0" topLeftCell="A1">
      <pane ySplit="4" topLeftCell="A176" activePane="bottomLeft" state="frozen"/>
      <selection pane="topLeft" activeCell="A1" sqref="A1"/>
      <selection pane="bottomLeft" activeCell="G176" sqref="G176"/>
    </sheetView>
  </sheetViews>
  <sheetFormatPr defaultColWidth="9.140625" defaultRowHeight="12.75"/>
  <cols>
    <col min="1" max="1" width="6.140625" style="1" bestFit="1" customWidth="1"/>
    <col min="2" max="2" width="25.28125" style="1" bestFit="1" customWidth="1"/>
    <col min="3" max="3" width="15.57421875" style="1" bestFit="1" customWidth="1"/>
    <col min="4" max="4" width="10.00390625" style="1" bestFit="1" customWidth="1"/>
    <col min="5" max="5" width="9.00390625" style="1" bestFit="1" customWidth="1"/>
    <col min="6" max="6" width="15.57421875" style="1" bestFit="1" customWidth="1"/>
    <col min="7" max="7" width="17.00390625" style="1" bestFit="1" customWidth="1"/>
    <col min="8" max="8" width="15.421875" style="1" bestFit="1" customWidth="1"/>
    <col min="9" max="9" width="15.7109375" style="1" hidden="1" customWidth="1"/>
    <col min="10" max="16" width="4.28125" style="1" hidden="1" customWidth="1"/>
    <col min="17" max="17" width="13.421875" style="1" bestFit="1" customWidth="1"/>
    <col min="18" max="18" width="16.57421875" style="1" bestFit="1" customWidth="1"/>
    <col min="19" max="19" width="14.8515625" style="1" bestFit="1" customWidth="1"/>
    <col min="20" max="16384" width="9.140625" style="1" customWidth="1"/>
  </cols>
  <sheetData>
    <row r="1" spans="1:16" ht="22.5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2.5">
      <c r="A2" s="60" t="s">
        <v>123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23.25" thickBot="1">
      <c r="A3" s="64" t="s">
        <v>111</v>
      </c>
      <c r="B3" s="64"/>
      <c r="C3" s="64"/>
      <c r="D3" s="64"/>
      <c r="E3" s="64"/>
      <c r="F3" s="64"/>
      <c r="G3" s="64"/>
      <c r="H3" s="64"/>
      <c r="I3" s="39"/>
      <c r="J3" s="39"/>
      <c r="K3" s="39"/>
      <c r="L3" s="39"/>
      <c r="M3" s="39"/>
      <c r="N3" s="39"/>
      <c r="O3" s="39"/>
      <c r="P3" s="39"/>
    </row>
    <row r="4" spans="1:16" s="26" customFormat="1" ht="22.5">
      <c r="A4" s="27" t="s">
        <v>109</v>
      </c>
      <c r="B4" s="20" t="s">
        <v>1</v>
      </c>
      <c r="C4" s="20" t="s">
        <v>82</v>
      </c>
      <c r="D4" s="21" t="s">
        <v>60</v>
      </c>
      <c r="E4" s="21" t="s">
        <v>68</v>
      </c>
      <c r="F4" s="22" t="s">
        <v>73</v>
      </c>
      <c r="G4" s="22" t="s">
        <v>85</v>
      </c>
      <c r="H4" s="22" t="s">
        <v>62</v>
      </c>
      <c r="I4" s="23" t="s">
        <v>69</v>
      </c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4">
        <v>6</v>
      </c>
      <c r="P4" s="25">
        <v>7</v>
      </c>
    </row>
    <row r="5" spans="1:16" ht="22.5">
      <c r="A5" s="11">
        <v>1</v>
      </c>
      <c r="B5" s="5" t="s">
        <v>36</v>
      </c>
      <c r="C5" s="6">
        <v>2100000</v>
      </c>
      <c r="D5" s="5">
        <f>'94'!D5+12</f>
        <v>95</v>
      </c>
      <c r="E5" s="5">
        <v>10</v>
      </c>
      <c r="F5" s="7">
        <f>'94'!F5+'94'!G5</f>
        <v>1452500</v>
      </c>
      <c r="G5" s="7">
        <f>C5/E5</f>
        <v>210000</v>
      </c>
      <c r="H5" s="7">
        <f aca="true" t="shared" si="0" ref="H5:H68">C5-F5-G5</f>
        <v>437500</v>
      </c>
      <c r="I5" s="2"/>
      <c r="J5" s="2"/>
      <c r="K5" s="2"/>
      <c r="L5" s="2"/>
      <c r="M5" s="2"/>
      <c r="N5" s="2"/>
      <c r="O5" s="2"/>
      <c r="P5" s="3"/>
    </row>
    <row r="6" spans="1:16" ht="22.5">
      <c r="A6" s="11">
        <v>2</v>
      </c>
      <c r="B6" s="7" t="s">
        <v>10</v>
      </c>
      <c r="C6" s="6">
        <v>1400000</v>
      </c>
      <c r="D6" s="5">
        <f>'94'!D6+12</f>
        <v>95</v>
      </c>
      <c r="E6" s="5">
        <v>4</v>
      </c>
      <c r="F6" s="7">
        <f>'94'!F6+'94'!G6</f>
        <v>1400000.3333333333</v>
      </c>
      <c r="G6" s="7">
        <v>0</v>
      </c>
      <c r="H6" s="7">
        <v>0</v>
      </c>
      <c r="I6" s="2"/>
      <c r="J6" s="2"/>
      <c r="K6" s="2"/>
      <c r="L6" s="2"/>
      <c r="M6" s="2"/>
      <c r="N6" s="2"/>
      <c r="O6" s="2"/>
      <c r="P6" s="3"/>
    </row>
    <row r="7" spans="1:16" ht="22.5">
      <c r="A7" s="11">
        <v>3</v>
      </c>
      <c r="B7" s="7" t="s">
        <v>11</v>
      </c>
      <c r="C7" s="6">
        <v>3500000</v>
      </c>
      <c r="D7" s="5">
        <f>'94'!D7+12</f>
        <v>95</v>
      </c>
      <c r="E7" s="5">
        <v>10</v>
      </c>
      <c r="F7" s="7">
        <f>'94'!F7+'94'!G7</f>
        <v>2420833.333333333</v>
      </c>
      <c r="G7" s="7">
        <f aca="true" t="shared" si="1" ref="G7:G69">C7/E7</f>
        <v>350000</v>
      </c>
      <c r="H7" s="7">
        <f t="shared" si="0"/>
        <v>729166.666666667</v>
      </c>
      <c r="I7" s="2"/>
      <c r="J7" s="2"/>
      <c r="K7" s="2"/>
      <c r="L7" s="2"/>
      <c r="M7" s="2"/>
      <c r="N7" s="2"/>
      <c r="O7" s="2"/>
      <c r="P7" s="3"/>
    </row>
    <row r="8" spans="1:16" ht="22.5">
      <c r="A8" s="11">
        <v>4</v>
      </c>
      <c r="B8" s="7" t="s">
        <v>12</v>
      </c>
      <c r="C8" s="6">
        <v>620000</v>
      </c>
      <c r="D8" s="5">
        <f>'94'!D8+12</f>
        <v>95</v>
      </c>
      <c r="E8" s="5">
        <v>10</v>
      </c>
      <c r="F8" s="7">
        <f>'94'!F8+'94'!G8</f>
        <v>428833.3333333334</v>
      </c>
      <c r="G8" s="7">
        <f t="shared" si="1"/>
        <v>62000</v>
      </c>
      <c r="H8" s="7">
        <f t="shared" si="0"/>
        <v>129166.66666666663</v>
      </c>
      <c r="I8" s="2"/>
      <c r="J8" s="2"/>
      <c r="K8" s="2"/>
      <c r="L8" s="2"/>
      <c r="M8" s="2"/>
      <c r="N8" s="2"/>
      <c r="O8" s="2"/>
      <c r="P8" s="3"/>
    </row>
    <row r="9" spans="1:16" ht="22.5">
      <c r="A9" s="11">
        <v>5</v>
      </c>
      <c r="B9" s="7" t="s">
        <v>12</v>
      </c>
      <c r="C9" s="6">
        <v>620000</v>
      </c>
      <c r="D9" s="5">
        <f>'94'!D9+12</f>
        <v>95</v>
      </c>
      <c r="E9" s="5">
        <v>10</v>
      </c>
      <c r="F9" s="7">
        <f>'94'!F9+'94'!G9</f>
        <v>428833.3333333334</v>
      </c>
      <c r="G9" s="7">
        <f t="shared" si="1"/>
        <v>62000</v>
      </c>
      <c r="H9" s="7">
        <f t="shared" si="0"/>
        <v>129166.66666666663</v>
      </c>
      <c r="I9" s="2"/>
      <c r="J9" s="2"/>
      <c r="K9" s="2"/>
      <c r="L9" s="2"/>
      <c r="M9" s="2"/>
      <c r="N9" s="2"/>
      <c r="O9" s="2"/>
      <c r="P9" s="3"/>
    </row>
    <row r="10" spans="1:16" ht="22.5">
      <c r="A10" s="11">
        <v>6</v>
      </c>
      <c r="B10" s="7" t="s">
        <v>12</v>
      </c>
      <c r="C10" s="6">
        <v>620000</v>
      </c>
      <c r="D10" s="5">
        <f>'94'!D10+12</f>
        <v>95</v>
      </c>
      <c r="E10" s="5">
        <v>10</v>
      </c>
      <c r="F10" s="7">
        <f>'94'!F10+'94'!G10</f>
        <v>428833.3333333334</v>
      </c>
      <c r="G10" s="7">
        <f t="shared" si="1"/>
        <v>62000</v>
      </c>
      <c r="H10" s="7">
        <f t="shared" si="0"/>
        <v>129166.66666666663</v>
      </c>
      <c r="I10" s="2"/>
      <c r="J10" s="2"/>
      <c r="K10" s="2"/>
      <c r="L10" s="2"/>
      <c r="M10" s="2"/>
      <c r="N10" s="2"/>
      <c r="O10" s="2"/>
      <c r="P10" s="3"/>
    </row>
    <row r="11" spans="1:16" ht="22.5">
      <c r="A11" s="11">
        <v>7</v>
      </c>
      <c r="B11" s="7" t="s">
        <v>12</v>
      </c>
      <c r="C11" s="6">
        <v>620000</v>
      </c>
      <c r="D11" s="5">
        <f>'94'!D11+12</f>
        <v>95</v>
      </c>
      <c r="E11" s="5">
        <v>10</v>
      </c>
      <c r="F11" s="7">
        <f>'94'!F11+'94'!G11</f>
        <v>428833.3333333334</v>
      </c>
      <c r="G11" s="7">
        <f t="shared" si="1"/>
        <v>62000</v>
      </c>
      <c r="H11" s="7">
        <f t="shared" si="0"/>
        <v>129166.66666666663</v>
      </c>
      <c r="I11" s="2"/>
      <c r="J11" s="2"/>
      <c r="K11" s="2"/>
      <c r="L11" s="2"/>
      <c r="M11" s="2"/>
      <c r="N11" s="2"/>
      <c r="O11" s="2"/>
      <c r="P11" s="3"/>
    </row>
    <row r="12" spans="1:16" ht="22.5">
      <c r="A12" s="11">
        <v>8</v>
      </c>
      <c r="B12" s="7" t="s">
        <v>13</v>
      </c>
      <c r="C12" s="8">
        <v>1450000</v>
      </c>
      <c r="D12" s="5">
        <f>'94'!D12+12</f>
        <v>95</v>
      </c>
      <c r="E12" s="5">
        <v>10</v>
      </c>
      <c r="F12" s="7">
        <f>'94'!F12+'94'!G12</f>
        <v>1002916.6666666666</v>
      </c>
      <c r="G12" s="7">
        <f t="shared" si="1"/>
        <v>145000</v>
      </c>
      <c r="H12" s="7">
        <f t="shared" si="0"/>
        <v>302083.3333333334</v>
      </c>
      <c r="I12" s="2"/>
      <c r="J12" s="2"/>
      <c r="K12" s="2"/>
      <c r="L12" s="2"/>
      <c r="M12" s="2"/>
      <c r="N12" s="2"/>
      <c r="O12" s="2"/>
      <c r="P12" s="3"/>
    </row>
    <row r="13" spans="1:16" ht="22.5">
      <c r="A13" s="11">
        <v>9</v>
      </c>
      <c r="B13" s="7" t="s">
        <v>14</v>
      </c>
      <c r="C13" s="6">
        <v>1350000</v>
      </c>
      <c r="D13" s="5">
        <f>'94'!D13+12</f>
        <v>95</v>
      </c>
      <c r="E13" s="5">
        <v>10</v>
      </c>
      <c r="F13" s="7">
        <f>'94'!F13+'94'!G13</f>
        <v>933750</v>
      </c>
      <c r="G13" s="7">
        <f t="shared" si="1"/>
        <v>135000</v>
      </c>
      <c r="H13" s="7">
        <f t="shared" si="0"/>
        <v>281250</v>
      </c>
      <c r="I13" s="2"/>
      <c r="J13" s="2"/>
      <c r="K13" s="2"/>
      <c r="L13" s="2"/>
      <c r="M13" s="2"/>
      <c r="N13" s="2"/>
      <c r="O13" s="2"/>
      <c r="P13" s="3"/>
    </row>
    <row r="14" spans="1:16" ht="22.5">
      <c r="A14" s="11">
        <v>10</v>
      </c>
      <c r="B14" s="7" t="s">
        <v>15</v>
      </c>
      <c r="C14" s="6">
        <v>1450000</v>
      </c>
      <c r="D14" s="5">
        <f>'94'!D14+12</f>
        <v>95</v>
      </c>
      <c r="E14" s="5">
        <v>10</v>
      </c>
      <c r="F14" s="7">
        <f>'94'!F14+'94'!G14</f>
        <v>1002916.6666666666</v>
      </c>
      <c r="G14" s="7">
        <f t="shared" si="1"/>
        <v>145000</v>
      </c>
      <c r="H14" s="7">
        <f t="shared" si="0"/>
        <v>302083.3333333334</v>
      </c>
      <c r="I14" s="2"/>
      <c r="J14" s="2"/>
      <c r="K14" s="2"/>
      <c r="L14" s="2"/>
      <c r="M14" s="2"/>
      <c r="N14" s="2"/>
      <c r="O14" s="2"/>
      <c r="P14" s="3"/>
    </row>
    <row r="15" spans="1:16" ht="22.5">
      <c r="A15" s="11">
        <v>11</v>
      </c>
      <c r="B15" s="5" t="s">
        <v>17</v>
      </c>
      <c r="C15" s="6">
        <v>1200000</v>
      </c>
      <c r="D15" s="5">
        <f>'94'!D15+12</f>
        <v>95</v>
      </c>
      <c r="E15" s="5">
        <v>4</v>
      </c>
      <c r="F15" s="7">
        <f>'94'!F15+'94'!G15</f>
        <v>1200000</v>
      </c>
      <c r="G15" s="7">
        <v>0</v>
      </c>
      <c r="H15" s="7">
        <f t="shared" si="0"/>
        <v>0</v>
      </c>
      <c r="I15" s="2"/>
      <c r="J15" s="2"/>
      <c r="K15" s="2"/>
      <c r="L15" s="2"/>
      <c r="M15" s="2"/>
      <c r="N15" s="2"/>
      <c r="O15" s="2"/>
      <c r="P15" s="3"/>
    </row>
    <row r="16" spans="1:16" ht="22.5">
      <c r="A16" s="11">
        <v>12</v>
      </c>
      <c r="B16" s="5" t="s">
        <v>17</v>
      </c>
      <c r="C16" s="6">
        <v>1200000</v>
      </c>
      <c r="D16" s="5">
        <f>'94'!D16+12</f>
        <v>95</v>
      </c>
      <c r="E16" s="5">
        <v>4</v>
      </c>
      <c r="F16" s="7">
        <f>'94'!F16+'94'!G16</f>
        <v>1200000</v>
      </c>
      <c r="G16" s="7">
        <v>0</v>
      </c>
      <c r="H16" s="7">
        <f t="shared" si="0"/>
        <v>0</v>
      </c>
      <c r="I16" s="2"/>
      <c r="J16" s="2"/>
      <c r="K16" s="2"/>
      <c r="L16" s="2"/>
      <c r="M16" s="2"/>
      <c r="N16" s="2"/>
      <c r="O16" s="2"/>
      <c r="P16" s="3"/>
    </row>
    <row r="17" spans="1:16" ht="22.5">
      <c r="A17" s="11">
        <v>13</v>
      </c>
      <c r="B17" s="7" t="s">
        <v>16</v>
      </c>
      <c r="C17" s="6">
        <v>4000000</v>
      </c>
      <c r="D17" s="5">
        <f>'94'!D17+12</f>
        <v>95</v>
      </c>
      <c r="E17" s="5">
        <v>4</v>
      </c>
      <c r="F17" s="7">
        <f>'94'!F17+'94'!G17</f>
        <v>4000000</v>
      </c>
      <c r="G17" s="7">
        <v>0</v>
      </c>
      <c r="H17" s="7">
        <f t="shared" si="0"/>
        <v>0</v>
      </c>
      <c r="I17" s="2"/>
      <c r="J17" s="2"/>
      <c r="K17" s="2"/>
      <c r="L17" s="2"/>
      <c r="M17" s="2"/>
      <c r="N17" s="2"/>
      <c r="O17" s="2"/>
      <c r="P17" s="3"/>
    </row>
    <row r="18" spans="1:16" ht="22.5">
      <c r="A18" s="11">
        <v>14</v>
      </c>
      <c r="B18" s="7" t="s">
        <v>16</v>
      </c>
      <c r="C18" s="6">
        <v>4000000</v>
      </c>
      <c r="D18" s="5">
        <f>'94'!D18+12</f>
        <v>95</v>
      </c>
      <c r="E18" s="5">
        <v>4</v>
      </c>
      <c r="F18" s="7">
        <f>'94'!F18+'94'!G18</f>
        <v>4000000</v>
      </c>
      <c r="G18" s="7">
        <v>0</v>
      </c>
      <c r="H18" s="7">
        <f t="shared" si="0"/>
        <v>0</v>
      </c>
      <c r="I18" s="2"/>
      <c r="J18" s="2"/>
      <c r="K18" s="2"/>
      <c r="L18" s="2"/>
      <c r="M18" s="2"/>
      <c r="N18" s="2"/>
      <c r="O18" s="2"/>
      <c r="P18" s="3"/>
    </row>
    <row r="19" spans="1:16" ht="22.5">
      <c r="A19" s="11">
        <v>15</v>
      </c>
      <c r="B19" s="5" t="s">
        <v>18</v>
      </c>
      <c r="C19" s="6">
        <v>50000</v>
      </c>
      <c r="D19" s="5">
        <f>'94'!D19+12</f>
        <v>95</v>
      </c>
      <c r="E19" s="5">
        <v>4</v>
      </c>
      <c r="F19" s="7">
        <f>'94'!F19+'94'!G19</f>
        <v>50000.333333333336</v>
      </c>
      <c r="G19" s="7">
        <v>0</v>
      </c>
      <c r="H19" s="7">
        <v>0</v>
      </c>
      <c r="I19" s="2"/>
      <c r="J19" s="2"/>
      <c r="K19" s="2"/>
      <c r="L19" s="2"/>
      <c r="M19" s="2"/>
      <c r="N19" s="2"/>
      <c r="O19" s="2"/>
      <c r="P19" s="3"/>
    </row>
    <row r="20" spans="1:16" ht="22.5">
      <c r="A20" s="11">
        <v>16</v>
      </c>
      <c r="B20" s="5" t="s">
        <v>18</v>
      </c>
      <c r="C20" s="6">
        <v>50000</v>
      </c>
      <c r="D20" s="5">
        <f>'94'!D20+12</f>
        <v>95</v>
      </c>
      <c r="E20" s="5">
        <v>4</v>
      </c>
      <c r="F20" s="7">
        <f>'94'!F20+'94'!G20</f>
        <v>50000.333333333336</v>
      </c>
      <c r="G20" s="7">
        <v>0</v>
      </c>
      <c r="H20" s="7">
        <v>0</v>
      </c>
      <c r="I20" s="2"/>
      <c r="J20" s="2"/>
      <c r="K20" s="2"/>
      <c r="L20" s="2"/>
      <c r="M20" s="2"/>
      <c r="N20" s="2"/>
      <c r="O20" s="2"/>
      <c r="P20" s="3"/>
    </row>
    <row r="21" spans="1:16" ht="22.5">
      <c r="A21" s="11">
        <v>17</v>
      </c>
      <c r="B21" s="5" t="s">
        <v>19</v>
      </c>
      <c r="C21" s="6">
        <v>200000</v>
      </c>
      <c r="D21" s="5">
        <f>'94'!D21+12</f>
        <v>95</v>
      </c>
      <c r="E21" s="5">
        <v>4</v>
      </c>
      <c r="F21" s="7">
        <f>'94'!F21+'94'!G21</f>
        <v>200000.33333333334</v>
      </c>
      <c r="G21" s="7">
        <v>0</v>
      </c>
      <c r="H21" s="7">
        <v>0</v>
      </c>
      <c r="I21" s="2"/>
      <c r="J21" s="2"/>
      <c r="K21" s="2"/>
      <c r="L21" s="2"/>
      <c r="M21" s="2"/>
      <c r="N21" s="2"/>
      <c r="O21" s="2"/>
      <c r="P21" s="3"/>
    </row>
    <row r="22" spans="1:16" ht="22.5">
      <c r="A22" s="11">
        <v>18</v>
      </c>
      <c r="B22" s="5" t="s">
        <v>19</v>
      </c>
      <c r="C22" s="6">
        <v>200000</v>
      </c>
      <c r="D22" s="5">
        <f>'94'!D22+12</f>
        <v>95</v>
      </c>
      <c r="E22" s="5">
        <v>4</v>
      </c>
      <c r="F22" s="7">
        <f>'94'!F22+'94'!G22</f>
        <v>200000.33333333334</v>
      </c>
      <c r="G22" s="7">
        <v>0</v>
      </c>
      <c r="H22" s="7">
        <v>0</v>
      </c>
      <c r="I22" s="2"/>
      <c r="J22" s="2"/>
      <c r="K22" s="2"/>
      <c r="L22" s="2"/>
      <c r="M22" s="2"/>
      <c r="N22" s="2"/>
      <c r="O22" s="2"/>
      <c r="P22" s="3"/>
    </row>
    <row r="23" spans="1:16" ht="22.5">
      <c r="A23" s="11">
        <v>19</v>
      </c>
      <c r="B23" s="5" t="s">
        <v>20</v>
      </c>
      <c r="C23" s="6">
        <v>600000</v>
      </c>
      <c r="D23" s="5">
        <f>'94'!D23+12</f>
        <v>95</v>
      </c>
      <c r="E23" s="5">
        <v>10</v>
      </c>
      <c r="F23" s="7">
        <f>'94'!F23+'94'!G23</f>
        <v>415000</v>
      </c>
      <c r="G23" s="7">
        <f t="shared" si="1"/>
        <v>60000</v>
      </c>
      <c r="H23" s="7">
        <f t="shared" si="0"/>
        <v>125000</v>
      </c>
      <c r="I23" s="2"/>
      <c r="J23" s="2"/>
      <c r="K23" s="2"/>
      <c r="L23" s="2"/>
      <c r="M23" s="2"/>
      <c r="N23" s="2"/>
      <c r="O23" s="2"/>
      <c r="P23" s="3"/>
    </row>
    <row r="24" spans="1:16" ht="22.5">
      <c r="A24" s="11">
        <v>20</v>
      </c>
      <c r="B24" s="5" t="s">
        <v>20</v>
      </c>
      <c r="C24" s="6">
        <v>600000</v>
      </c>
      <c r="D24" s="5">
        <f>'94'!D24+12</f>
        <v>95</v>
      </c>
      <c r="E24" s="5">
        <v>10</v>
      </c>
      <c r="F24" s="7">
        <f>'94'!F24+'94'!G24</f>
        <v>415000</v>
      </c>
      <c r="G24" s="7">
        <f t="shared" si="1"/>
        <v>60000</v>
      </c>
      <c r="H24" s="7">
        <f t="shared" si="0"/>
        <v>125000</v>
      </c>
      <c r="I24" s="2"/>
      <c r="J24" s="2"/>
      <c r="K24" s="2"/>
      <c r="L24" s="2"/>
      <c r="M24" s="2"/>
      <c r="N24" s="2"/>
      <c r="O24" s="2"/>
      <c r="P24" s="3"/>
    </row>
    <row r="25" spans="1:16" ht="22.5">
      <c r="A25" s="11">
        <v>21</v>
      </c>
      <c r="B25" s="7" t="s">
        <v>21</v>
      </c>
      <c r="C25" s="6">
        <f>7490000-1200000</f>
        <v>6290000</v>
      </c>
      <c r="D25" s="5">
        <f>'94'!D25+12</f>
        <v>95</v>
      </c>
      <c r="E25" s="5">
        <v>10</v>
      </c>
      <c r="F25" s="7">
        <f>'94'!F25+'94'!G25</f>
        <v>4350583.333333334</v>
      </c>
      <c r="G25" s="7">
        <f t="shared" si="1"/>
        <v>629000</v>
      </c>
      <c r="H25" s="7">
        <f t="shared" si="0"/>
        <v>1310416.666666666</v>
      </c>
      <c r="I25" s="2"/>
      <c r="J25" s="2"/>
      <c r="K25" s="2"/>
      <c r="L25" s="2"/>
      <c r="M25" s="2"/>
      <c r="N25" s="2"/>
      <c r="O25" s="2"/>
      <c r="P25" s="3"/>
    </row>
    <row r="26" spans="1:16" ht="22.5">
      <c r="A26" s="11">
        <v>22</v>
      </c>
      <c r="B26" s="5" t="s">
        <v>22</v>
      </c>
      <c r="C26" s="6">
        <v>400000</v>
      </c>
      <c r="D26" s="5">
        <f>'94'!D26+12</f>
        <v>95</v>
      </c>
      <c r="E26" s="5">
        <v>10</v>
      </c>
      <c r="F26" s="7">
        <f>'94'!F26+'94'!G26</f>
        <v>276666.6666666666</v>
      </c>
      <c r="G26" s="7">
        <f t="shared" si="1"/>
        <v>40000</v>
      </c>
      <c r="H26" s="7">
        <f t="shared" si="0"/>
        <v>83333.33333333337</v>
      </c>
      <c r="I26" s="2"/>
      <c r="J26" s="2"/>
      <c r="K26" s="2"/>
      <c r="L26" s="2"/>
      <c r="M26" s="2"/>
      <c r="N26" s="2"/>
      <c r="O26" s="2"/>
      <c r="P26" s="3"/>
    </row>
    <row r="27" spans="1:16" ht="22.5">
      <c r="A27" s="11">
        <v>23</v>
      </c>
      <c r="B27" s="5" t="s">
        <v>23</v>
      </c>
      <c r="C27" s="6">
        <v>2500000</v>
      </c>
      <c r="D27" s="5">
        <f>'94'!D27+12</f>
        <v>95</v>
      </c>
      <c r="E27" s="5">
        <v>10</v>
      </c>
      <c r="F27" s="7">
        <f>'94'!F27+'94'!G27</f>
        <v>1729166.6666666665</v>
      </c>
      <c r="G27" s="7">
        <f t="shared" si="1"/>
        <v>250000</v>
      </c>
      <c r="H27" s="7">
        <f t="shared" si="0"/>
        <v>520833.3333333335</v>
      </c>
      <c r="I27" s="2"/>
      <c r="J27" s="2"/>
      <c r="K27" s="2"/>
      <c r="L27" s="2"/>
      <c r="M27" s="2"/>
      <c r="N27" s="2"/>
      <c r="O27" s="2"/>
      <c r="P27" s="3"/>
    </row>
    <row r="28" spans="1:16" ht="22.5">
      <c r="A28" s="11">
        <v>24</v>
      </c>
      <c r="B28" s="5" t="s">
        <v>24</v>
      </c>
      <c r="C28" s="6">
        <v>10940000</v>
      </c>
      <c r="D28" s="5">
        <f>'94'!D28+12</f>
        <v>95</v>
      </c>
      <c r="E28" s="5">
        <v>10</v>
      </c>
      <c r="F28" s="7">
        <f>'94'!F28+'94'!G28</f>
        <v>7566833.333333334</v>
      </c>
      <c r="G28" s="7">
        <f t="shared" si="1"/>
        <v>1094000</v>
      </c>
      <c r="H28" s="7">
        <f t="shared" si="0"/>
        <v>2279166.666666666</v>
      </c>
      <c r="I28" s="2"/>
      <c r="J28" s="2"/>
      <c r="K28" s="2"/>
      <c r="L28" s="2"/>
      <c r="M28" s="2"/>
      <c r="N28" s="2"/>
      <c r="O28" s="2"/>
      <c r="P28" s="3"/>
    </row>
    <row r="29" spans="1:16" ht="22.5">
      <c r="A29" s="11">
        <v>25</v>
      </c>
      <c r="B29" s="5" t="s">
        <v>25</v>
      </c>
      <c r="C29" s="6">
        <v>1500000</v>
      </c>
      <c r="D29" s="5">
        <f>'94'!D29+12</f>
        <v>94</v>
      </c>
      <c r="E29" s="5">
        <v>10</v>
      </c>
      <c r="F29" s="7">
        <f>'94'!F29+'94'!G29</f>
        <v>1025000</v>
      </c>
      <c r="G29" s="7">
        <f t="shared" si="1"/>
        <v>150000</v>
      </c>
      <c r="H29" s="7">
        <f t="shared" si="0"/>
        <v>325000</v>
      </c>
      <c r="I29" s="2"/>
      <c r="J29" s="2"/>
      <c r="K29" s="2"/>
      <c r="L29" s="2"/>
      <c r="M29" s="2"/>
      <c r="N29" s="2"/>
      <c r="O29" s="2"/>
      <c r="P29" s="3"/>
    </row>
    <row r="30" spans="1:16" ht="22.5">
      <c r="A30" s="11">
        <v>26</v>
      </c>
      <c r="B30" s="5" t="s">
        <v>20</v>
      </c>
      <c r="C30" s="6">
        <v>180000</v>
      </c>
      <c r="D30" s="5">
        <f>'94'!D30+12</f>
        <v>94</v>
      </c>
      <c r="E30" s="5">
        <v>10</v>
      </c>
      <c r="F30" s="7">
        <f>'94'!F30+'94'!G30</f>
        <v>123000</v>
      </c>
      <c r="G30" s="7">
        <f t="shared" si="1"/>
        <v>18000</v>
      </c>
      <c r="H30" s="7">
        <f t="shared" si="0"/>
        <v>39000</v>
      </c>
      <c r="I30" s="2"/>
      <c r="J30" s="2"/>
      <c r="K30" s="2"/>
      <c r="L30" s="2"/>
      <c r="M30" s="2"/>
      <c r="N30" s="2"/>
      <c r="O30" s="2"/>
      <c r="P30" s="3"/>
    </row>
    <row r="31" spans="1:16" ht="22.5">
      <c r="A31" s="11">
        <v>27</v>
      </c>
      <c r="B31" s="5" t="s">
        <v>26</v>
      </c>
      <c r="C31" s="6">
        <v>752500</v>
      </c>
      <c r="D31" s="5">
        <f>'94'!D31+12</f>
        <v>94</v>
      </c>
      <c r="E31" s="5">
        <v>10</v>
      </c>
      <c r="F31" s="7">
        <f>'94'!F31+'94'!G31</f>
        <v>514208.3333333334</v>
      </c>
      <c r="G31" s="7">
        <f t="shared" si="1"/>
        <v>75250</v>
      </c>
      <c r="H31" s="7">
        <f t="shared" si="0"/>
        <v>163041.66666666663</v>
      </c>
      <c r="I31" s="2"/>
      <c r="J31" s="2"/>
      <c r="K31" s="2"/>
      <c r="L31" s="2"/>
      <c r="M31" s="2"/>
      <c r="N31" s="2"/>
      <c r="O31" s="2"/>
      <c r="P31" s="3"/>
    </row>
    <row r="32" spans="1:16" ht="22.5">
      <c r="A32" s="11">
        <v>28</v>
      </c>
      <c r="B32" s="5" t="s">
        <v>26</v>
      </c>
      <c r="C32" s="6">
        <v>752500</v>
      </c>
      <c r="D32" s="5">
        <f>'94'!D32+12</f>
        <v>94</v>
      </c>
      <c r="E32" s="5">
        <v>10</v>
      </c>
      <c r="F32" s="7">
        <f>'94'!F32+'94'!G32</f>
        <v>514208.3333333334</v>
      </c>
      <c r="G32" s="7">
        <f t="shared" si="1"/>
        <v>75250</v>
      </c>
      <c r="H32" s="7">
        <f t="shared" si="0"/>
        <v>163041.66666666663</v>
      </c>
      <c r="I32" s="2"/>
      <c r="J32" s="2"/>
      <c r="K32" s="2"/>
      <c r="L32" s="2"/>
      <c r="M32" s="2"/>
      <c r="N32" s="2"/>
      <c r="O32" s="2"/>
      <c r="P32" s="3"/>
    </row>
    <row r="33" spans="1:16" ht="22.5">
      <c r="A33" s="11">
        <v>29</v>
      </c>
      <c r="B33" s="5" t="s">
        <v>4</v>
      </c>
      <c r="C33" s="6">
        <v>850000</v>
      </c>
      <c r="D33" s="5">
        <f>'94'!D33+12</f>
        <v>94</v>
      </c>
      <c r="E33" s="5">
        <v>10</v>
      </c>
      <c r="F33" s="7">
        <f>'94'!F33+'94'!G33</f>
        <v>580833.3333333333</v>
      </c>
      <c r="G33" s="7">
        <f t="shared" si="1"/>
        <v>85000</v>
      </c>
      <c r="H33" s="7">
        <f t="shared" si="0"/>
        <v>184166.66666666674</v>
      </c>
      <c r="I33" s="2"/>
      <c r="J33" s="2"/>
      <c r="K33" s="2"/>
      <c r="L33" s="2"/>
      <c r="M33" s="2"/>
      <c r="N33" s="2"/>
      <c r="O33" s="2"/>
      <c r="P33" s="3"/>
    </row>
    <row r="34" spans="1:16" ht="22.5">
      <c r="A34" s="11">
        <v>30</v>
      </c>
      <c r="B34" s="5" t="s">
        <v>4</v>
      </c>
      <c r="C34" s="6">
        <v>850000</v>
      </c>
      <c r="D34" s="5">
        <f>'94'!D34+12</f>
        <v>94</v>
      </c>
      <c r="E34" s="5">
        <v>10</v>
      </c>
      <c r="F34" s="7">
        <f>'94'!F34+'94'!G34</f>
        <v>580833.3333333333</v>
      </c>
      <c r="G34" s="7">
        <f t="shared" si="1"/>
        <v>85000</v>
      </c>
      <c r="H34" s="7">
        <f t="shared" si="0"/>
        <v>184166.66666666674</v>
      </c>
      <c r="I34" s="2"/>
      <c r="J34" s="2"/>
      <c r="K34" s="2"/>
      <c r="L34" s="2"/>
      <c r="M34" s="2"/>
      <c r="N34" s="2"/>
      <c r="O34" s="2"/>
      <c r="P34" s="3"/>
    </row>
    <row r="35" spans="1:16" ht="22.5">
      <c r="A35" s="11">
        <v>31</v>
      </c>
      <c r="B35" s="5" t="s">
        <v>4</v>
      </c>
      <c r="C35" s="6">
        <v>850000</v>
      </c>
      <c r="D35" s="5">
        <f>'94'!D35+12</f>
        <v>94</v>
      </c>
      <c r="E35" s="5">
        <v>10</v>
      </c>
      <c r="F35" s="7">
        <f>'94'!F35+'94'!G35</f>
        <v>580833.3333333333</v>
      </c>
      <c r="G35" s="7">
        <f t="shared" si="1"/>
        <v>85000</v>
      </c>
      <c r="H35" s="7">
        <f t="shared" si="0"/>
        <v>184166.66666666674</v>
      </c>
      <c r="I35" s="2"/>
      <c r="J35" s="2"/>
      <c r="K35" s="2"/>
      <c r="L35" s="2"/>
      <c r="M35" s="2"/>
      <c r="N35" s="2"/>
      <c r="O35" s="2"/>
      <c r="P35" s="3"/>
    </row>
    <row r="36" spans="1:16" ht="22.5">
      <c r="A36" s="11">
        <v>32</v>
      </c>
      <c r="B36" s="5" t="s">
        <v>5</v>
      </c>
      <c r="C36" s="6">
        <f>1900000-295000</f>
        <v>1605000</v>
      </c>
      <c r="D36" s="5">
        <f>'94'!D36+12</f>
        <v>94</v>
      </c>
      <c r="E36" s="5">
        <v>10</v>
      </c>
      <c r="F36" s="7">
        <f>'94'!F36+'94'!G36</f>
        <v>1096750</v>
      </c>
      <c r="G36" s="7">
        <f t="shared" si="1"/>
        <v>160500</v>
      </c>
      <c r="H36" s="7">
        <f t="shared" si="0"/>
        <v>347750</v>
      </c>
      <c r="I36" s="2"/>
      <c r="J36" s="2"/>
      <c r="K36" s="2"/>
      <c r="L36" s="2"/>
      <c r="M36" s="2"/>
      <c r="N36" s="2"/>
      <c r="O36" s="2"/>
      <c r="P36" s="3"/>
    </row>
    <row r="37" spans="1:16" ht="22.5">
      <c r="A37" s="11">
        <v>33</v>
      </c>
      <c r="B37" s="5" t="s">
        <v>6</v>
      </c>
      <c r="C37" s="6">
        <v>820000</v>
      </c>
      <c r="D37" s="5">
        <f>'94'!D37+12</f>
        <v>94</v>
      </c>
      <c r="E37" s="5">
        <v>10</v>
      </c>
      <c r="F37" s="7">
        <f>'94'!F37+'94'!G37</f>
        <v>560333.3333333333</v>
      </c>
      <c r="G37" s="7">
        <f t="shared" si="1"/>
        <v>82000</v>
      </c>
      <c r="H37" s="7">
        <f t="shared" si="0"/>
        <v>177666.66666666674</v>
      </c>
      <c r="I37" s="2"/>
      <c r="J37" s="2"/>
      <c r="K37" s="2"/>
      <c r="L37" s="2"/>
      <c r="M37" s="2"/>
      <c r="N37" s="2"/>
      <c r="O37" s="2"/>
      <c r="P37" s="3"/>
    </row>
    <row r="38" spans="1:16" ht="22.5">
      <c r="A38" s="11">
        <v>34</v>
      </c>
      <c r="B38" s="5" t="s">
        <v>6</v>
      </c>
      <c r="C38" s="6">
        <v>820000</v>
      </c>
      <c r="D38" s="5">
        <f>'94'!D38+12</f>
        <v>94</v>
      </c>
      <c r="E38" s="5">
        <v>10</v>
      </c>
      <c r="F38" s="7">
        <f>'94'!F38+'94'!G38</f>
        <v>560333.3333333333</v>
      </c>
      <c r="G38" s="7">
        <f t="shared" si="1"/>
        <v>82000</v>
      </c>
      <c r="H38" s="7">
        <f t="shared" si="0"/>
        <v>177666.66666666674</v>
      </c>
      <c r="I38" s="2"/>
      <c r="J38" s="2"/>
      <c r="K38" s="2"/>
      <c r="L38" s="2"/>
      <c r="M38" s="2"/>
      <c r="N38" s="2"/>
      <c r="O38" s="2"/>
      <c r="P38" s="3"/>
    </row>
    <row r="39" spans="1:16" ht="22.5">
      <c r="A39" s="11">
        <v>35</v>
      </c>
      <c r="B39" s="7" t="s">
        <v>27</v>
      </c>
      <c r="C39" s="6">
        <v>110000</v>
      </c>
      <c r="D39" s="5">
        <f>'94'!D39+12</f>
        <v>94</v>
      </c>
      <c r="E39" s="5">
        <v>10</v>
      </c>
      <c r="F39" s="7">
        <f>'94'!F39+'94'!G39</f>
        <v>75166.66666666666</v>
      </c>
      <c r="G39" s="7">
        <f t="shared" si="1"/>
        <v>11000</v>
      </c>
      <c r="H39" s="7">
        <f t="shared" si="0"/>
        <v>23833.333333333343</v>
      </c>
      <c r="I39" s="2"/>
      <c r="J39" s="2"/>
      <c r="K39" s="2"/>
      <c r="L39" s="2"/>
      <c r="M39" s="2"/>
      <c r="N39" s="2"/>
      <c r="O39" s="2"/>
      <c r="P39" s="3"/>
    </row>
    <row r="40" spans="1:16" ht="22.5">
      <c r="A40" s="11">
        <v>36</v>
      </c>
      <c r="B40" s="7" t="s">
        <v>28</v>
      </c>
      <c r="C40" s="6">
        <v>65000</v>
      </c>
      <c r="D40" s="5">
        <f>'94'!D40+12</f>
        <v>94</v>
      </c>
      <c r="E40" s="5">
        <v>10</v>
      </c>
      <c r="F40" s="7">
        <f>'94'!F40+'94'!G40</f>
        <v>44416.66666666667</v>
      </c>
      <c r="G40" s="7">
        <f t="shared" si="1"/>
        <v>6500</v>
      </c>
      <c r="H40" s="7">
        <f t="shared" si="0"/>
        <v>14083.333333333328</v>
      </c>
      <c r="I40" s="2"/>
      <c r="J40" s="2"/>
      <c r="K40" s="2"/>
      <c r="L40" s="2"/>
      <c r="M40" s="2"/>
      <c r="N40" s="2"/>
      <c r="O40" s="2"/>
      <c r="P40" s="3"/>
    </row>
    <row r="41" spans="1:16" ht="22.5">
      <c r="A41" s="11">
        <v>37</v>
      </c>
      <c r="B41" s="7" t="s">
        <v>28</v>
      </c>
      <c r="C41" s="6">
        <v>65000</v>
      </c>
      <c r="D41" s="5">
        <f>'94'!D41+12</f>
        <v>94</v>
      </c>
      <c r="E41" s="5">
        <v>10</v>
      </c>
      <c r="F41" s="7">
        <f>'94'!F41+'94'!G41</f>
        <v>44416.66666666667</v>
      </c>
      <c r="G41" s="7">
        <f t="shared" si="1"/>
        <v>6500</v>
      </c>
      <c r="H41" s="7">
        <f t="shared" si="0"/>
        <v>14083.333333333328</v>
      </c>
      <c r="I41" s="2"/>
      <c r="J41" s="2"/>
      <c r="K41" s="2"/>
      <c r="L41" s="2"/>
      <c r="M41" s="2"/>
      <c r="N41" s="2"/>
      <c r="O41" s="2"/>
      <c r="P41" s="3"/>
    </row>
    <row r="42" spans="1:16" ht="22.5">
      <c r="A42" s="11">
        <v>38</v>
      </c>
      <c r="B42" s="7" t="s">
        <v>29</v>
      </c>
      <c r="C42" s="6">
        <v>55000</v>
      </c>
      <c r="D42" s="5">
        <f>'94'!D42+12</f>
        <v>94</v>
      </c>
      <c r="E42" s="5">
        <v>10</v>
      </c>
      <c r="F42" s="7">
        <f>'94'!F42+'94'!G42</f>
        <v>37583.33333333333</v>
      </c>
      <c r="G42" s="7">
        <f t="shared" si="1"/>
        <v>5500</v>
      </c>
      <c r="H42" s="7">
        <f t="shared" si="0"/>
        <v>11916.666666666672</v>
      </c>
      <c r="I42" s="2"/>
      <c r="J42" s="2"/>
      <c r="K42" s="2"/>
      <c r="L42" s="2"/>
      <c r="M42" s="2"/>
      <c r="N42" s="2"/>
      <c r="O42" s="2"/>
      <c r="P42" s="3"/>
    </row>
    <row r="43" spans="1:16" ht="22.5">
      <c r="A43" s="11">
        <v>39</v>
      </c>
      <c r="B43" s="5" t="s">
        <v>7</v>
      </c>
      <c r="C43" s="6">
        <v>6940000</v>
      </c>
      <c r="D43" s="5">
        <f>'94'!D43+12</f>
        <v>94</v>
      </c>
      <c r="E43" s="5">
        <v>10</v>
      </c>
      <c r="F43" s="7">
        <f>'94'!F43+'94'!G43</f>
        <v>4742333.333333334</v>
      </c>
      <c r="G43" s="7">
        <f t="shared" si="1"/>
        <v>694000</v>
      </c>
      <c r="H43" s="7">
        <f t="shared" si="0"/>
        <v>1503666.666666666</v>
      </c>
      <c r="I43" s="2"/>
      <c r="J43" s="2"/>
      <c r="K43" s="2"/>
      <c r="L43" s="2"/>
      <c r="M43" s="2"/>
      <c r="N43" s="2"/>
      <c r="O43" s="2"/>
      <c r="P43" s="3"/>
    </row>
    <row r="44" spans="1:16" ht="22.5">
      <c r="A44" s="11">
        <v>40</v>
      </c>
      <c r="B44" s="7" t="s">
        <v>30</v>
      </c>
      <c r="C44" s="6">
        <v>1950000</v>
      </c>
      <c r="D44" s="5">
        <f>'94'!D44+12</f>
        <v>93</v>
      </c>
      <c r="E44" s="5">
        <v>4</v>
      </c>
      <c r="F44" s="7">
        <f>'94'!F44+'94'!G44</f>
        <v>1950000</v>
      </c>
      <c r="G44" s="7">
        <v>0</v>
      </c>
      <c r="H44" s="7">
        <f t="shared" si="0"/>
        <v>0</v>
      </c>
      <c r="I44" s="2"/>
      <c r="J44" s="2"/>
      <c r="K44" s="2"/>
      <c r="L44" s="2"/>
      <c r="M44" s="2"/>
      <c r="N44" s="2"/>
      <c r="O44" s="2"/>
      <c r="P44" s="3"/>
    </row>
    <row r="45" spans="1:16" ht="22.5">
      <c r="A45" s="11">
        <v>41</v>
      </c>
      <c r="B45" s="7" t="s">
        <v>30</v>
      </c>
      <c r="C45" s="6">
        <v>1950000</v>
      </c>
      <c r="D45" s="5">
        <f>'94'!D45+12</f>
        <v>93</v>
      </c>
      <c r="E45" s="5">
        <v>4</v>
      </c>
      <c r="F45" s="7">
        <f>'94'!F45+'94'!G45</f>
        <v>1950000</v>
      </c>
      <c r="G45" s="7">
        <v>0</v>
      </c>
      <c r="H45" s="7">
        <f t="shared" si="0"/>
        <v>0</v>
      </c>
      <c r="I45" s="2"/>
      <c r="J45" s="2"/>
      <c r="K45" s="2"/>
      <c r="L45" s="2"/>
      <c r="M45" s="2"/>
      <c r="N45" s="2"/>
      <c r="O45" s="2"/>
      <c r="P45" s="3"/>
    </row>
    <row r="46" spans="1:16" ht="22.5">
      <c r="A46" s="11">
        <v>42</v>
      </c>
      <c r="B46" s="7" t="s">
        <v>30</v>
      </c>
      <c r="C46" s="6">
        <v>1950000</v>
      </c>
      <c r="D46" s="5">
        <f>'94'!D46+12</f>
        <v>93</v>
      </c>
      <c r="E46" s="5">
        <v>4</v>
      </c>
      <c r="F46" s="7">
        <f>'94'!F46+'94'!G46</f>
        <v>1950000</v>
      </c>
      <c r="G46" s="7">
        <v>0</v>
      </c>
      <c r="H46" s="7">
        <f t="shared" si="0"/>
        <v>0</v>
      </c>
      <c r="I46" s="2"/>
      <c r="J46" s="2"/>
      <c r="K46" s="2"/>
      <c r="L46" s="2"/>
      <c r="M46" s="2"/>
      <c r="N46" s="2"/>
      <c r="O46" s="2"/>
      <c r="P46" s="3"/>
    </row>
    <row r="47" spans="1:16" ht="22.5">
      <c r="A47" s="11">
        <v>43</v>
      </c>
      <c r="B47" s="5" t="s">
        <v>19</v>
      </c>
      <c r="C47" s="6">
        <v>300000</v>
      </c>
      <c r="D47" s="5">
        <f>'94'!D47+12</f>
        <v>93</v>
      </c>
      <c r="E47" s="5">
        <v>4</v>
      </c>
      <c r="F47" s="7">
        <f>'94'!F47+'94'!G47</f>
        <v>300000</v>
      </c>
      <c r="G47" s="7">
        <v>0</v>
      </c>
      <c r="H47" s="7">
        <f t="shared" si="0"/>
        <v>0</v>
      </c>
      <c r="I47" s="2"/>
      <c r="J47" s="2"/>
      <c r="K47" s="2"/>
      <c r="L47" s="2"/>
      <c r="M47" s="2"/>
      <c r="N47" s="2"/>
      <c r="O47" s="2"/>
      <c r="P47" s="3"/>
    </row>
    <row r="48" spans="1:16" ht="22.5">
      <c r="A48" s="11">
        <v>44</v>
      </c>
      <c r="B48" s="5" t="s">
        <v>19</v>
      </c>
      <c r="C48" s="6">
        <v>300000</v>
      </c>
      <c r="D48" s="5">
        <f>'94'!D48+12</f>
        <v>93</v>
      </c>
      <c r="E48" s="5">
        <v>4</v>
      </c>
      <c r="F48" s="7">
        <f>'94'!F48+'94'!G48</f>
        <v>300000</v>
      </c>
      <c r="G48" s="7">
        <v>0</v>
      </c>
      <c r="H48" s="7">
        <f t="shared" si="0"/>
        <v>0</v>
      </c>
      <c r="I48" s="2"/>
      <c r="J48" s="2"/>
      <c r="K48" s="2"/>
      <c r="L48" s="2"/>
      <c r="M48" s="2"/>
      <c r="N48" s="2"/>
      <c r="O48" s="2"/>
      <c r="P48" s="3"/>
    </row>
    <row r="49" spans="1:16" ht="22.5">
      <c r="A49" s="11">
        <v>45</v>
      </c>
      <c r="B49" s="5" t="s">
        <v>19</v>
      </c>
      <c r="C49" s="6">
        <v>300000</v>
      </c>
      <c r="D49" s="5">
        <f>'94'!D49+12</f>
        <v>93</v>
      </c>
      <c r="E49" s="5">
        <v>4</v>
      </c>
      <c r="F49" s="7">
        <f>'94'!F49+'94'!G49</f>
        <v>300000</v>
      </c>
      <c r="G49" s="7">
        <v>0</v>
      </c>
      <c r="H49" s="7">
        <f t="shared" si="0"/>
        <v>0</v>
      </c>
      <c r="I49" s="2"/>
      <c r="J49" s="2"/>
      <c r="K49" s="2"/>
      <c r="L49" s="2"/>
      <c r="M49" s="2"/>
      <c r="N49" s="2"/>
      <c r="O49" s="2"/>
      <c r="P49" s="3"/>
    </row>
    <row r="50" spans="1:16" ht="22.5">
      <c r="A50" s="11">
        <v>46</v>
      </c>
      <c r="B50" s="5" t="s">
        <v>3</v>
      </c>
      <c r="C50" s="6">
        <v>7966000</v>
      </c>
      <c r="D50" s="5">
        <f>'94'!D50+12</f>
        <v>93</v>
      </c>
      <c r="E50" s="5">
        <v>4</v>
      </c>
      <c r="F50" s="7">
        <f>'94'!F50+'94'!G50</f>
        <v>7966000</v>
      </c>
      <c r="G50" s="7">
        <v>0</v>
      </c>
      <c r="H50" s="7">
        <f t="shared" si="0"/>
        <v>0</v>
      </c>
      <c r="I50" s="2"/>
      <c r="J50" s="2"/>
      <c r="K50" s="2"/>
      <c r="L50" s="2"/>
      <c r="M50" s="2"/>
      <c r="N50" s="2"/>
      <c r="O50" s="2"/>
      <c r="P50" s="3"/>
    </row>
    <row r="51" spans="1:16" ht="22.5">
      <c r="A51" s="11">
        <v>47</v>
      </c>
      <c r="B51" s="5" t="s">
        <v>3</v>
      </c>
      <c r="C51" s="6">
        <v>7967000</v>
      </c>
      <c r="D51" s="5">
        <f>'94'!D51+12</f>
        <v>93</v>
      </c>
      <c r="E51" s="5">
        <v>4</v>
      </c>
      <c r="F51" s="7">
        <f>'94'!F51+'94'!G51</f>
        <v>7966999.5</v>
      </c>
      <c r="G51" s="7">
        <v>0</v>
      </c>
      <c r="H51" s="7">
        <v>0</v>
      </c>
      <c r="I51" s="2"/>
      <c r="J51" s="2"/>
      <c r="K51" s="2"/>
      <c r="L51" s="2"/>
      <c r="M51" s="2"/>
      <c r="N51" s="2"/>
      <c r="O51" s="2"/>
      <c r="P51" s="3"/>
    </row>
    <row r="52" spans="1:16" ht="22.5">
      <c r="A52" s="11">
        <v>48</v>
      </c>
      <c r="B52" s="5" t="s">
        <v>3</v>
      </c>
      <c r="C52" s="6">
        <v>7967000</v>
      </c>
      <c r="D52" s="5">
        <f>'94'!D52+12</f>
        <v>93</v>
      </c>
      <c r="E52" s="5">
        <v>4</v>
      </c>
      <c r="F52" s="7">
        <f>'94'!F52+'94'!G52</f>
        <v>7966999.5</v>
      </c>
      <c r="G52" s="7">
        <v>0</v>
      </c>
      <c r="H52" s="7">
        <v>0</v>
      </c>
      <c r="I52" s="2"/>
      <c r="J52" s="2"/>
      <c r="K52" s="2"/>
      <c r="L52" s="2"/>
      <c r="M52" s="2"/>
      <c r="N52" s="2"/>
      <c r="O52" s="2"/>
      <c r="P52" s="3"/>
    </row>
    <row r="53" spans="1:16" ht="22.5">
      <c r="A53" s="11">
        <v>49</v>
      </c>
      <c r="B53" s="5" t="s">
        <v>18</v>
      </c>
      <c r="C53" s="6">
        <v>50000</v>
      </c>
      <c r="D53" s="5">
        <f>'94'!D53+12</f>
        <v>93</v>
      </c>
      <c r="E53" s="5">
        <v>4</v>
      </c>
      <c r="F53" s="7">
        <f>'94'!F53+'94'!G53</f>
        <v>50000</v>
      </c>
      <c r="G53" s="7">
        <v>0</v>
      </c>
      <c r="H53" s="7">
        <f t="shared" si="0"/>
        <v>0</v>
      </c>
      <c r="I53" s="2"/>
      <c r="J53" s="2"/>
      <c r="K53" s="2"/>
      <c r="L53" s="2"/>
      <c r="M53" s="2"/>
      <c r="N53" s="2"/>
      <c r="O53" s="2"/>
      <c r="P53" s="3"/>
    </row>
    <row r="54" spans="1:16" ht="22.5">
      <c r="A54" s="11">
        <v>50</v>
      </c>
      <c r="B54" s="5" t="s">
        <v>18</v>
      </c>
      <c r="C54" s="6">
        <v>50000</v>
      </c>
      <c r="D54" s="5">
        <f>'94'!D54+12</f>
        <v>93</v>
      </c>
      <c r="E54" s="5">
        <v>4</v>
      </c>
      <c r="F54" s="7">
        <f>'94'!F54+'94'!G54</f>
        <v>50000</v>
      </c>
      <c r="G54" s="7">
        <v>0</v>
      </c>
      <c r="H54" s="7">
        <f t="shared" si="0"/>
        <v>0</v>
      </c>
      <c r="I54" s="2"/>
      <c r="J54" s="2"/>
      <c r="K54" s="2"/>
      <c r="L54" s="2"/>
      <c r="M54" s="2"/>
      <c r="N54" s="2"/>
      <c r="O54" s="2"/>
      <c r="P54" s="3"/>
    </row>
    <row r="55" spans="1:16" ht="22.5">
      <c r="A55" s="11">
        <v>51</v>
      </c>
      <c r="B55" s="5" t="s">
        <v>18</v>
      </c>
      <c r="C55" s="6">
        <v>50000</v>
      </c>
      <c r="D55" s="5">
        <f>'94'!D55+12</f>
        <v>93</v>
      </c>
      <c r="E55" s="5">
        <v>4</v>
      </c>
      <c r="F55" s="7">
        <f>'94'!F55+'94'!G55</f>
        <v>50000</v>
      </c>
      <c r="G55" s="7">
        <v>0</v>
      </c>
      <c r="H55" s="7">
        <f t="shared" si="0"/>
        <v>0</v>
      </c>
      <c r="I55" s="2"/>
      <c r="J55" s="2"/>
      <c r="K55" s="2"/>
      <c r="L55" s="2"/>
      <c r="M55" s="2"/>
      <c r="N55" s="2"/>
      <c r="O55" s="2"/>
      <c r="P55" s="3"/>
    </row>
    <row r="56" spans="1:16" ht="22.5">
      <c r="A56" s="11">
        <v>52</v>
      </c>
      <c r="B56" s="5" t="s">
        <v>65</v>
      </c>
      <c r="C56" s="6">
        <v>3800000</v>
      </c>
      <c r="D56" s="5">
        <f>'94'!D56+12</f>
        <v>93</v>
      </c>
      <c r="E56" s="5">
        <v>4</v>
      </c>
      <c r="F56" s="7">
        <f>'94'!F56+'94'!G56</f>
        <v>3800000</v>
      </c>
      <c r="G56" s="7">
        <v>0</v>
      </c>
      <c r="H56" s="7">
        <f t="shared" si="0"/>
        <v>0</v>
      </c>
      <c r="I56" s="2"/>
      <c r="J56" s="2"/>
      <c r="K56" s="2"/>
      <c r="L56" s="2"/>
      <c r="M56" s="2"/>
      <c r="N56" s="2"/>
      <c r="O56" s="2"/>
      <c r="P56" s="3"/>
    </row>
    <row r="57" spans="1:16" ht="22.5">
      <c r="A57" s="11">
        <v>53</v>
      </c>
      <c r="B57" s="5" t="s">
        <v>31</v>
      </c>
      <c r="C57" s="6">
        <v>7622000</v>
      </c>
      <c r="D57" s="5">
        <f>'94'!D57+12</f>
        <v>93</v>
      </c>
      <c r="E57" s="5">
        <v>10</v>
      </c>
      <c r="F57" s="7">
        <f>'94'!F57+'94'!G57</f>
        <v>5144850</v>
      </c>
      <c r="G57" s="7">
        <f t="shared" si="1"/>
        <v>762200</v>
      </c>
      <c r="H57" s="7">
        <f t="shared" si="0"/>
        <v>1714950</v>
      </c>
      <c r="I57" s="2"/>
      <c r="J57" s="2"/>
      <c r="K57" s="2"/>
      <c r="L57" s="2"/>
      <c r="M57" s="2"/>
      <c r="N57" s="2"/>
      <c r="O57" s="2"/>
      <c r="P57" s="3"/>
    </row>
    <row r="58" spans="1:16" ht="22.5">
      <c r="A58" s="11">
        <v>54</v>
      </c>
      <c r="B58" s="5" t="s">
        <v>32</v>
      </c>
      <c r="C58" s="6">
        <v>2180000</v>
      </c>
      <c r="D58" s="5">
        <f>'94'!D58+12</f>
        <v>92</v>
      </c>
      <c r="E58" s="5">
        <v>10</v>
      </c>
      <c r="F58" s="7">
        <f>'94'!F58+'94'!G58</f>
        <v>1453333.3333333335</v>
      </c>
      <c r="G58" s="7">
        <f t="shared" si="1"/>
        <v>218000</v>
      </c>
      <c r="H58" s="7">
        <f t="shared" si="0"/>
        <v>508666.6666666665</v>
      </c>
      <c r="I58" s="2"/>
      <c r="J58" s="2"/>
      <c r="K58" s="2"/>
      <c r="L58" s="2"/>
      <c r="M58" s="2"/>
      <c r="N58" s="2"/>
      <c r="O58" s="2"/>
      <c r="P58" s="3"/>
    </row>
    <row r="59" spans="1:16" ht="22.5">
      <c r="A59" s="11">
        <v>55</v>
      </c>
      <c r="B59" s="5" t="s">
        <v>32</v>
      </c>
      <c r="C59" s="6">
        <v>2180000</v>
      </c>
      <c r="D59" s="5">
        <f>'94'!D59+12</f>
        <v>92</v>
      </c>
      <c r="E59" s="5">
        <v>10</v>
      </c>
      <c r="F59" s="7">
        <f>'94'!F59+'94'!G59</f>
        <v>1453333.3333333335</v>
      </c>
      <c r="G59" s="7">
        <f t="shared" si="1"/>
        <v>218000</v>
      </c>
      <c r="H59" s="7">
        <f t="shared" si="0"/>
        <v>508666.6666666665</v>
      </c>
      <c r="I59" s="2"/>
      <c r="J59" s="2"/>
      <c r="K59" s="2"/>
      <c r="L59" s="2"/>
      <c r="M59" s="2"/>
      <c r="N59" s="2"/>
      <c r="O59" s="2"/>
      <c r="P59" s="3"/>
    </row>
    <row r="60" spans="1:16" ht="22.5">
      <c r="A60" s="11">
        <v>56</v>
      </c>
      <c r="B60" s="7" t="s">
        <v>33</v>
      </c>
      <c r="C60" s="6">
        <v>350000</v>
      </c>
      <c r="D60" s="5">
        <f>'94'!D60+12</f>
        <v>92</v>
      </c>
      <c r="E60" s="5">
        <v>10</v>
      </c>
      <c r="F60" s="7">
        <f>'94'!F60+'94'!G60</f>
        <v>233333.3333333333</v>
      </c>
      <c r="G60" s="7">
        <f t="shared" si="1"/>
        <v>35000</v>
      </c>
      <c r="H60" s="7">
        <f t="shared" si="0"/>
        <v>81666.66666666669</v>
      </c>
      <c r="I60" s="2"/>
      <c r="J60" s="2"/>
      <c r="K60" s="2"/>
      <c r="L60" s="2"/>
      <c r="M60" s="2"/>
      <c r="N60" s="2"/>
      <c r="O60" s="2"/>
      <c r="P60" s="3"/>
    </row>
    <row r="61" spans="1:16" ht="22.5">
      <c r="A61" s="11">
        <v>57</v>
      </c>
      <c r="B61" s="7" t="s">
        <v>33</v>
      </c>
      <c r="C61" s="6">
        <v>350000</v>
      </c>
      <c r="D61" s="5">
        <f>'94'!D61+12</f>
        <v>92</v>
      </c>
      <c r="E61" s="5">
        <v>10</v>
      </c>
      <c r="F61" s="7">
        <f>'94'!F61+'94'!G61</f>
        <v>233333.3333333333</v>
      </c>
      <c r="G61" s="7">
        <f t="shared" si="1"/>
        <v>35000</v>
      </c>
      <c r="H61" s="7">
        <f t="shared" si="0"/>
        <v>81666.66666666669</v>
      </c>
      <c r="I61" s="2"/>
      <c r="J61" s="2"/>
      <c r="K61" s="2"/>
      <c r="L61" s="2"/>
      <c r="M61" s="2"/>
      <c r="N61" s="2"/>
      <c r="O61" s="2"/>
      <c r="P61" s="3"/>
    </row>
    <row r="62" spans="1:16" ht="22.5">
      <c r="A62" s="11">
        <v>58</v>
      </c>
      <c r="B62" s="7" t="s">
        <v>33</v>
      </c>
      <c r="C62" s="6">
        <v>250000</v>
      </c>
      <c r="D62" s="5">
        <f>'94'!D62+12</f>
        <v>92</v>
      </c>
      <c r="E62" s="5">
        <v>10</v>
      </c>
      <c r="F62" s="7">
        <f>'94'!F62+'94'!G62</f>
        <v>166666.6666666667</v>
      </c>
      <c r="G62" s="7">
        <f t="shared" si="1"/>
        <v>25000</v>
      </c>
      <c r="H62" s="7">
        <f t="shared" si="0"/>
        <v>58333.333333333314</v>
      </c>
      <c r="I62" s="2"/>
      <c r="J62" s="2"/>
      <c r="K62" s="2"/>
      <c r="L62" s="2"/>
      <c r="M62" s="2"/>
      <c r="N62" s="2"/>
      <c r="O62" s="2"/>
      <c r="P62" s="3"/>
    </row>
    <row r="63" spans="1:16" ht="22.5">
      <c r="A63" s="11">
        <v>59</v>
      </c>
      <c r="B63" s="5" t="s">
        <v>34</v>
      </c>
      <c r="C63" s="6">
        <v>550000</v>
      </c>
      <c r="D63" s="5">
        <f>'94'!D63+12</f>
        <v>91</v>
      </c>
      <c r="E63" s="5">
        <v>10</v>
      </c>
      <c r="F63" s="7">
        <f>'94'!F63+'94'!G63</f>
        <v>362083.3333333333</v>
      </c>
      <c r="G63" s="7">
        <f t="shared" si="1"/>
        <v>55000</v>
      </c>
      <c r="H63" s="7">
        <f t="shared" si="0"/>
        <v>132916.6666666667</v>
      </c>
      <c r="I63" s="2"/>
      <c r="J63" s="2"/>
      <c r="K63" s="2"/>
      <c r="L63" s="2"/>
      <c r="M63" s="2"/>
      <c r="N63" s="2"/>
      <c r="O63" s="2"/>
      <c r="P63" s="3"/>
    </row>
    <row r="64" spans="1:16" ht="22.5">
      <c r="A64" s="11">
        <v>60</v>
      </c>
      <c r="B64" s="5" t="s">
        <v>19</v>
      </c>
      <c r="C64" s="6">
        <v>165000</v>
      </c>
      <c r="D64" s="5">
        <f>'94'!D64+12</f>
        <v>91</v>
      </c>
      <c r="E64" s="5">
        <v>4</v>
      </c>
      <c r="F64" s="7">
        <f>'94'!F64+'94'!G64</f>
        <v>165000</v>
      </c>
      <c r="G64" s="7">
        <v>0</v>
      </c>
      <c r="H64" s="7">
        <f t="shared" si="0"/>
        <v>0</v>
      </c>
      <c r="I64" s="2"/>
      <c r="J64" s="2"/>
      <c r="K64" s="2"/>
      <c r="L64" s="2"/>
      <c r="M64" s="2"/>
      <c r="N64" s="2"/>
      <c r="O64" s="2"/>
      <c r="P64" s="3"/>
    </row>
    <row r="65" spans="1:16" ht="22.5">
      <c r="A65" s="11">
        <v>61</v>
      </c>
      <c r="B65" s="5" t="s">
        <v>35</v>
      </c>
      <c r="C65" s="6">
        <f>1300000+5200000</f>
        <v>6500000</v>
      </c>
      <c r="D65" s="5">
        <f>'94'!D65+12</f>
        <v>91</v>
      </c>
      <c r="E65" s="5">
        <v>10</v>
      </c>
      <c r="F65" s="7">
        <f>'94'!F65+'94'!G65</f>
        <v>4279166.666666667</v>
      </c>
      <c r="G65" s="7">
        <f t="shared" si="1"/>
        <v>650000</v>
      </c>
      <c r="H65" s="7">
        <f t="shared" si="0"/>
        <v>1570833.333333333</v>
      </c>
      <c r="I65" s="2"/>
      <c r="J65" s="2"/>
      <c r="K65" s="2"/>
      <c r="L65" s="2"/>
      <c r="M65" s="2"/>
      <c r="N65" s="2"/>
      <c r="O65" s="2"/>
      <c r="P65" s="3"/>
    </row>
    <row r="66" spans="1:16" ht="22.5">
      <c r="A66" s="11">
        <v>62</v>
      </c>
      <c r="B66" s="5" t="s">
        <v>37</v>
      </c>
      <c r="C66" s="6">
        <v>3350000</v>
      </c>
      <c r="D66" s="5">
        <f>'94'!D66+12</f>
        <v>89</v>
      </c>
      <c r="E66" s="5">
        <v>10</v>
      </c>
      <c r="F66" s="7">
        <f>'94'!F66+'94'!G66</f>
        <v>2149583.3333333335</v>
      </c>
      <c r="G66" s="7">
        <f t="shared" si="1"/>
        <v>335000</v>
      </c>
      <c r="H66" s="7">
        <f t="shared" si="0"/>
        <v>865416.6666666665</v>
      </c>
      <c r="I66" s="2"/>
      <c r="J66" s="2"/>
      <c r="K66" s="2"/>
      <c r="L66" s="2"/>
      <c r="M66" s="2"/>
      <c r="N66" s="2"/>
      <c r="O66" s="2"/>
      <c r="P66" s="3"/>
    </row>
    <row r="67" spans="1:16" ht="22.5">
      <c r="A67" s="11">
        <v>63</v>
      </c>
      <c r="B67" s="5" t="s">
        <v>63</v>
      </c>
      <c r="C67" s="6">
        <v>600000</v>
      </c>
      <c r="D67" s="5">
        <f>'94'!D67+12</f>
        <v>89</v>
      </c>
      <c r="E67" s="5">
        <v>10</v>
      </c>
      <c r="F67" s="7">
        <f>'94'!F67+'94'!G67</f>
        <v>385000</v>
      </c>
      <c r="G67" s="7">
        <f t="shared" si="1"/>
        <v>60000</v>
      </c>
      <c r="H67" s="7">
        <f t="shared" si="0"/>
        <v>155000</v>
      </c>
      <c r="I67" s="2"/>
      <c r="J67" s="2"/>
      <c r="K67" s="2"/>
      <c r="L67" s="2"/>
      <c r="M67" s="2"/>
      <c r="N67" s="2"/>
      <c r="O67" s="2"/>
      <c r="P67" s="3"/>
    </row>
    <row r="68" spans="1:16" ht="22.5">
      <c r="A68" s="11">
        <v>64</v>
      </c>
      <c r="B68" s="5" t="s">
        <v>38</v>
      </c>
      <c r="C68" s="6">
        <v>890000</v>
      </c>
      <c r="D68" s="5">
        <f>'94'!D68+12</f>
        <v>89</v>
      </c>
      <c r="E68" s="5">
        <v>10</v>
      </c>
      <c r="F68" s="7">
        <f>'94'!F68+'94'!G68</f>
        <v>571083.3333333334</v>
      </c>
      <c r="G68" s="7">
        <f t="shared" si="1"/>
        <v>89000</v>
      </c>
      <c r="H68" s="7">
        <f t="shared" si="0"/>
        <v>229916.66666666663</v>
      </c>
      <c r="I68" s="2"/>
      <c r="J68" s="2"/>
      <c r="K68" s="2"/>
      <c r="L68" s="2"/>
      <c r="M68" s="2"/>
      <c r="N68" s="2"/>
      <c r="O68" s="2"/>
      <c r="P68" s="3"/>
    </row>
    <row r="69" spans="1:16" ht="22.5">
      <c r="A69" s="11">
        <v>65</v>
      </c>
      <c r="B69" s="7" t="s">
        <v>39</v>
      </c>
      <c r="C69" s="6">
        <v>35980000</v>
      </c>
      <c r="D69" s="5">
        <f>'94'!D69+12</f>
        <v>89</v>
      </c>
      <c r="E69" s="5">
        <v>10</v>
      </c>
      <c r="F69" s="7">
        <f>'94'!F69+'94'!G69</f>
        <v>23087166.666666668</v>
      </c>
      <c r="G69" s="7">
        <f t="shared" si="1"/>
        <v>3598000</v>
      </c>
      <c r="H69" s="7">
        <f aca="true" t="shared" si="2" ref="H69:H132">C69-F69-G69</f>
        <v>9294833.333333332</v>
      </c>
      <c r="I69" s="2"/>
      <c r="J69" s="2"/>
      <c r="K69" s="2"/>
      <c r="L69" s="2"/>
      <c r="M69" s="2"/>
      <c r="N69" s="2"/>
      <c r="O69" s="2"/>
      <c r="P69" s="3"/>
    </row>
    <row r="70" spans="1:16" ht="22.5">
      <c r="A70" s="11">
        <v>66</v>
      </c>
      <c r="B70" s="7" t="s">
        <v>40</v>
      </c>
      <c r="C70" s="6">
        <v>1560000</v>
      </c>
      <c r="D70" s="5">
        <f>'94'!D70+12</f>
        <v>89</v>
      </c>
      <c r="E70" s="5">
        <v>10</v>
      </c>
      <c r="F70" s="7">
        <f>'94'!F70+'94'!G70</f>
        <v>1001000</v>
      </c>
      <c r="G70" s="7">
        <f aca="true" t="shared" si="3" ref="G70:G133">C70/E70</f>
        <v>156000</v>
      </c>
      <c r="H70" s="7">
        <f t="shared" si="2"/>
        <v>403000</v>
      </c>
      <c r="I70" s="2"/>
      <c r="J70" s="2"/>
      <c r="K70" s="2"/>
      <c r="L70" s="2"/>
      <c r="M70" s="2"/>
      <c r="N70" s="2"/>
      <c r="O70" s="2"/>
      <c r="P70" s="3"/>
    </row>
    <row r="71" spans="1:16" ht="22.5">
      <c r="A71" s="11">
        <v>67</v>
      </c>
      <c r="B71" s="7" t="s">
        <v>40</v>
      </c>
      <c r="C71" s="6">
        <v>1560000</v>
      </c>
      <c r="D71" s="5">
        <f>'94'!D71+12</f>
        <v>89</v>
      </c>
      <c r="E71" s="5">
        <v>10</v>
      </c>
      <c r="F71" s="7">
        <f>'94'!F71+'94'!G71</f>
        <v>1001000</v>
      </c>
      <c r="G71" s="7">
        <f t="shared" si="3"/>
        <v>156000</v>
      </c>
      <c r="H71" s="7">
        <f t="shared" si="2"/>
        <v>403000</v>
      </c>
      <c r="I71" s="2"/>
      <c r="J71" s="2"/>
      <c r="K71" s="2"/>
      <c r="L71" s="2"/>
      <c r="M71" s="2"/>
      <c r="N71" s="2"/>
      <c r="O71" s="2"/>
      <c r="P71" s="3"/>
    </row>
    <row r="72" spans="1:16" ht="22.5">
      <c r="A72" s="11">
        <v>68</v>
      </c>
      <c r="B72" s="7" t="s">
        <v>41</v>
      </c>
      <c r="C72" s="6">
        <v>14500000</v>
      </c>
      <c r="D72" s="5">
        <f>'94'!D72+12</f>
        <v>89</v>
      </c>
      <c r="E72" s="5">
        <v>10</v>
      </c>
      <c r="F72" s="7">
        <f>'94'!F72+'94'!G72</f>
        <v>9304166.666666666</v>
      </c>
      <c r="G72" s="7">
        <f t="shared" si="3"/>
        <v>1450000</v>
      </c>
      <c r="H72" s="7">
        <f t="shared" si="2"/>
        <v>3745833.333333334</v>
      </c>
      <c r="I72" s="2"/>
      <c r="J72" s="2"/>
      <c r="K72" s="2"/>
      <c r="L72" s="2"/>
      <c r="M72" s="2"/>
      <c r="N72" s="2"/>
      <c r="O72" s="2"/>
      <c r="P72" s="3"/>
    </row>
    <row r="73" spans="1:16" ht="22.5">
      <c r="A73" s="11">
        <v>69</v>
      </c>
      <c r="B73" s="7" t="s">
        <v>42</v>
      </c>
      <c r="C73" s="6">
        <v>1200000</v>
      </c>
      <c r="D73" s="5">
        <f>'94'!D73+12</f>
        <v>89</v>
      </c>
      <c r="E73" s="5">
        <v>10</v>
      </c>
      <c r="F73" s="7">
        <f>'94'!F73+'94'!G73</f>
        <v>770000</v>
      </c>
      <c r="G73" s="7">
        <f t="shared" si="3"/>
        <v>120000</v>
      </c>
      <c r="H73" s="7">
        <f t="shared" si="2"/>
        <v>310000</v>
      </c>
      <c r="I73" s="2"/>
      <c r="J73" s="2"/>
      <c r="K73" s="2"/>
      <c r="L73" s="2"/>
      <c r="M73" s="2"/>
      <c r="N73" s="2"/>
      <c r="O73" s="2"/>
      <c r="P73" s="3"/>
    </row>
    <row r="74" spans="1:16" ht="22.5">
      <c r="A74" s="11">
        <v>70</v>
      </c>
      <c r="B74" s="7" t="s">
        <v>42</v>
      </c>
      <c r="C74" s="6">
        <v>1200000</v>
      </c>
      <c r="D74" s="5">
        <f>'94'!D74+12</f>
        <v>89</v>
      </c>
      <c r="E74" s="5">
        <v>10</v>
      </c>
      <c r="F74" s="7">
        <f>'94'!F74+'94'!G74</f>
        <v>770000</v>
      </c>
      <c r="G74" s="7">
        <f t="shared" si="3"/>
        <v>120000</v>
      </c>
      <c r="H74" s="7">
        <f t="shared" si="2"/>
        <v>310000</v>
      </c>
      <c r="I74" s="2"/>
      <c r="J74" s="2"/>
      <c r="K74" s="2"/>
      <c r="L74" s="2"/>
      <c r="M74" s="2"/>
      <c r="N74" s="2"/>
      <c r="O74" s="2"/>
      <c r="P74" s="3"/>
    </row>
    <row r="75" spans="1:16" ht="22.5">
      <c r="A75" s="11">
        <v>71</v>
      </c>
      <c r="B75" s="7" t="s">
        <v>42</v>
      </c>
      <c r="C75" s="6">
        <v>1200000</v>
      </c>
      <c r="D75" s="5">
        <f>'94'!D75+12</f>
        <v>89</v>
      </c>
      <c r="E75" s="5">
        <v>10</v>
      </c>
      <c r="F75" s="7">
        <f>'94'!F75+'94'!G75</f>
        <v>770000</v>
      </c>
      <c r="G75" s="7">
        <f t="shared" si="3"/>
        <v>120000</v>
      </c>
      <c r="H75" s="7">
        <f t="shared" si="2"/>
        <v>310000</v>
      </c>
      <c r="I75" s="2"/>
      <c r="J75" s="2"/>
      <c r="K75" s="2"/>
      <c r="L75" s="2"/>
      <c r="M75" s="2"/>
      <c r="N75" s="2"/>
      <c r="O75" s="2"/>
      <c r="P75" s="3"/>
    </row>
    <row r="76" spans="1:16" ht="22.5">
      <c r="A76" s="11">
        <v>72</v>
      </c>
      <c r="B76" s="7" t="s">
        <v>42</v>
      </c>
      <c r="C76" s="6">
        <v>1200000</v>
      </c>
      <c r="D76" s="5">
        <f>'94'!D76+12</f>
        <v>89</v>
      </c>
      <c r="E76" s="5">
        <v>10</v>
      </c>
      <c r="F76" s="7">
        <f>'94'!F76+'94'!G76</f>
        <v>770000</v>
      </c>
      <c r="G76" s="7">
        <f t="shared" si="3"/>
        <v>120000</v>
      </c>
      <c r="H76" s="7">
        <f t="shared" si="2"/>
        <v>310000</v>
      </c>
      <c r="I76" s="2"/>
      <c r="J76" s="2"/>
      <c r="K76" s="2"/>
      <c r="L76" s="2"/>
      <c r="M76" s="2"/>
      <c r="N76" s="2"/>
      <c r="O76" s="2"/>
      <c r="P76" s="3"/>
    </row>
    <row r="77" spans="1:16" ht="22.5">
      <c r="A77" s="11">
        <v>73</v>
      </c>
      <c r="B77" s="7" t="s">
        <v>42</v>
      </c>
      <c r="C77" s="6">
        <v>1200000</v>
      </c>
      <c r="D77" s="5">
        <f>'94'!D77+12</f>
        <v>89</v>
      </c>
      <c r="E77" s="5">
        <v>10</v>
      </c>
      <c r="F77" s="7">
        <f>'94'!F77+'94'!G77</f>
        <v>770000</v>
      </c>
      <c r="G77" s="7">
        <f t="shared" si="3"/>
        <v>120000</v>
      </c>
      <c r="H77" s="7">
        <f t="shared" si="2"/>
        <v>310000</v>
      </c>
      <c r="I77" s="2"/>
      <c r="J77" s="2"/>
      <c r="K77" s="2"/>
      <c r="L77" s="2"/>
      <c r="M77" s="2"/>
      <c r="N77" s="2"/>
      <c r="O77" s="2"/>
      <c r="P77" s="3"/>
    </row>
    <row r="78" spans="1:16" ht="22.5">
      <c r="A78" s="11">
        <v>74</v>
      </c>
      <c r="B78" s="7" t="s">
        <v>42</v>
      </c>
      <c r="C78" s="6">
        <v>1200000</v>
      </c>
      <c r="D78" s="5">
        <f>'94'!D78+12</f>
        <v>89</v>
      </c>
      <c r="E78" s="5">
        <v>10</v>
      </c>
      <c r="F78" s="7">
        <f>'94'!F78+'94'!G78</f>
        <v>770000</v>
      </c>
      <c r="G78" s="7">
        <f t="shared" si="3"/>
        <v>120000</v>
      </c>
      <c r="H78" s="7">
        <f t="shared" si="2"/>
        <v>310000</v>
      </c>
      <c r="I78" s="2"/>
      <c r="J78" s="2"/>
      <c r="K78" s="2"/>
      <c r="L78" s="2"/>
      <c r="M78" s="2"/>
      <c r="N78" s="2"/>
      <c r="O78" s="2"/>
      <c r="P78" s="3"/>
    </row>
    <row r="79" spans="1:16" ht="22.5">
      <c r="A79" s="11">
        <v>75</v>
      </c>
      <c r="B79" s="7" t="s">
        <v>42</v>
      </c>
      <c r="C79" s="6">
        <v>1200000</v>
      </c>
      <c r="D79" s="5">
        <f>'94'!D79+12</f>
        <v>89</v>
      </c>
      <c r="E79" s="5">
        <v>10</v>
      </c>
      <c r="F79" s="7">
        <f>'94'!F79+'94'!G79</f>
        <v>770000</v>
      </c>
      <c r="G79" s="7">
        <f t="shared" si="3"/>
        <v>120000</v>
      </c>
      <c r="H79" s="7">
        <f t="shared" si="2"/>
        <v>310000</v>
      </c>
      <c r="I79" s="2"/>
      <c r="J79" s="2"/>
      <c r="K79" s="2"/>
      <c r="L79" s="2"/>
      <c r="M79" s="2"/>
      <c r="N79" s="2"/>
      <c r="O79" s="2"/>
      <c r="P79" s="3"/>
    </row>
    <row r="80" spans="1:16" ht="22.5">
      <c r="A80" s="11">
        <v>76</v>
      </c>
      <c r="B80" s="7" t="s">
        <v>43</v>
      </c>
      <c r="C80" s="6">
        <v>2200000</v>
      </c>
      <c r="D80" s="5">
        <f>'94'!D80+12</f>
        <v>89</v>
      </c>
      <c r="E80" s="5">
        <v>10</v>
      </c>
      <c r="F80" s="7">
        <f>'94'!F80+'94'!G80</f>
        <v>1411666.6666666667</v>
      </c>
      <c r="G80" s="7">
        <f t="shared" si="3"/>
        <v>220000</v>
      </c>
      <c r="H80" s="7">
        <f t="shared" si="2"/>
        <v>568333.3333333333</v>
      </c>
      <c r="I80" s="2"/>
      <c r="J80" s="2"/>
      <c r="K80" s="2"/>
      <c r="L80" s="2"/>
      <c r="M80" s="2"/>
      <c r="N80" s="2"/>
      <c r="O80" s="2"/>
      <c r="P80" s="3"/>
    </row>
    <row r="81" spans="1:16" ht="22.5">
      <c r="A81" s="11">
        <v>77</v>
      </c>
      <c r="B81" s="7" t="s">
        <v>44</v>
      </c>
      <c r="C81" s="6">
        <v>650000</v>
      </c>
      <c r="D81" s="5">
        <f>'94'!D81+12</f>
        <v>89</v>
      </c>
      <c r="E81" s="5">
        <v>10</v>
      </c>
      <c r="F81" s="7">
        <f>'94'!F81+'94'!G81</f>
        <v>417083.3333333333</v>
      </c>
      <c r="G81" s="7">
        <f t="shared" si="3"/>
        <v>65000</v>
      </c>
      <c r="H81" s="7">
        <f t="shared" si="2"/>
        <v>167916.6666666667</v>
      </c>
      <c r="I81" s="2"/>
      <c r="J81" s="2"/>
      <c r="K81" s="2"/>
      <c r="L81" s="2"/>
      <c r="M81" s="2"/>
      <c r="N81" s="2"/>
      <c r="O81" s="2"/>
      <c r="P81" s="3"/>
    </row>
    <row r="82" spans="1:16" ht="22.5">
      <c r="A82" s="11">
        <v>78</v>
      </c>
      <c r="B82" s="7" t="s">
        <v>44</v>
      </c>
      <c r="C82" s="6">
        <v>650000</v>
      </c>
      <c r="D82" s="5">
        <f>'94'!D82+12</f>
        <v>89</v>
      </c>
      <c r="E82" s="5">
        <v>10</v>
      </c>
      <c r="F82" s="7">
        <f>'94'!F82+'94'!G82</f>
        <v>417083.3333333333</v>
      </c>
      <c r="G82" s="7">
        <f t="shared" si="3"/>
        <v>65000</v>
      </c>
      <c r="H82" s="7">
        <f t="shared" si="2"/>
        <v>167916.6666666667</v>
      </c>
      <c r="I82" s="2"/>
      <c r="J82" s="2"/>
      <c r="K82" s="2"/>
      <c r="L82" s="2"/>
      <c r="M82" s="2"/>
      <c r="N82" s="2"/>
      <c r="O82" s="2"/>
      <c r="P82" s="3"/>
    </row>
    <row r="83" spans="1:16" ht="22.5">
      <c r="A83" s="11">
        <v>79</v>
      </c>
      <c r="B83" s="7" t="s">
        <v>44</v>
      </c>
      <c r="C83" s="6">
        <v>650000</v>
      </c>
      <c r="D83" s="5">
        <f>'94'!D83+12</f>
        <v>89</v>
      </c>
      <c r="E83" s="5">
        <v>10</v>
      </c>
      <c r="F83" s="7">
        <f>'94'!F83+'94'!G83</f>
        <v>417083.3333333333</v>
      </c>
      <c r="G83" s="7">
        <f t="shared" si="3"/>
        <v>65000</v>
      </c>
      <c r="H83" s="7">
        <f t="shared" si="2"/>
        <v>167916.6666666667</v>
      </c>
      <c r="I83" s="2"/>
      <c r="J83" s="2"/>
      <c r="K83" s="2"/>
      <c r="L83" s="2"/>
      <c r="M83" s="2"/>
      <c r="N83" s="2"/>
      <c r="O83" s="2"/>
      <c r="P83" s="3"/>
    </row>
    <row r="84" spans="1:16" ht="22.5">
      <c r="A84" s="11">
        <v>80</v>
      </c>
      <c r="B84" s="7" t="s">
        <v>44</v>
      </c>
      <c r="C84" s="6">
        <v>650000</v>
      </c>
      <c r="D84" s="5">
        <f>'94'!D84+12</f>
        <v>89</v>
      </c>
      <c r="E84" s="5">
        <v>10</v>
      </c>
      <c r="F84" s="7">
        <f>'94'!F84+'94'!G84</f>
        <v>417083.3333333333</v>
      </c>
      <c r="G84" s="7">
        <f t="shared" si="3"/>
        <v>65000</v>
      </c>
      <c r="H84" s="7">
        <f t="shared" si="2"/>
        <v>167916.6666666667</v>
      </c>
      <c r="I84" s="2"/>
      <c r="J84" s="2"/>
      <c r="K84" s="2"/>
      <c r="L84" s="2"/>
      <c r="M84" s="2"/>
      <c r="N84" s="2"/>
      <c r="O84" s="2"/>
      <c r="P84" s="3"/>
    </row>
    <row r="85" spans="1:16" ht="22.5">
      <c r="A85" s="11">
        <v>81</v>
      </c>
      <c r="B85" s="7" t="s">
        <v>45</v>
      </c>
      <c r="C85" s="6">
        <v>580000</v>
      </c>
      <c r="D85" s="5">
        <f>'94'!D85+12</f>
        <v>89</v>
      </c>
      <c r="E85" s="5">
        <v>10</v>
      </c>
      <c r="F85" s="7">
        <f>'94'!F85+'94'!G85</f>
        <v>372166.6666666667</v>
      </c>
      <c r="G85" s="7">
        <f t="shared" si="3"/>
        <v>58000</v>
      </c>
      <c r="H85" s="7">
        <f t="shared" si="2"/>
        <v>149833.3333333333</v>
      </c>
      <c r="I85" s="2"/>
      <c r="J85" s="2"/>
      <c r="K85" s="2"/>
      <c r="L85" s="2"/>
      <c r="M85" s="2"/>
      <c r="N85" s="2"/>
      <c r="O85" s="2"/>
      <c r="P85" s="3"/>
    </row>
    <row r="86" spans="1:16" ht="22.5">
      <c r="A86" s="11">
        <v>82</v>
      </c>
      <c r="B86" s="7" t="s">
        <v>45</v>
      </c>
      <c r="C86" s="6">
        <v>580000</v>
      </c>
      <c r="D86" s="5">
        <f>'94'!D86+12</f>
        <v>89</v>
      </c>
      <c r="E86" s="5">
        <v>10</v>
      </c>
      <c r="F86" s="7">
        <f>'94'!F86+'94'!G86</f>
        <v>372166.6666666667</v>
      </c>
      <c r="G86" s="7">
        <f t="shared" si="3"/>
        <v>58000</v>
      </c>
      <c r="H86" s="7">
        <f t="shared" si="2"/>
        <v>149833.3333333333</v>
      </c>
      <c r="I86" s="2"/>
      <c r="J86" s="2"/>
      <c r="K86" s="2"/>
      <c r="L86" s="2"/>
      <c r="M86" s="2"/>
      <c r="N86" s="2"/>
      <c r="O86" s="2"/>
      <c r="P86" s="3"/>
    </row>
    <row r="87" spans="1:16" ht="22.5">
      <c r="A87" s="11">
        <v>83</v>
      </c>
      <c r="B87" s="7" t="s">
        <v>45</v>
      </c>
      <c r="C87" s="6">
        <v>580000</v>
      </c>
      <c r="D87" s="5">
        <f>'94'!D87+12</f>
        <v>89</v>
      </c>
      <c r="E87" s="5">
        <v>10</v>
      </c>
      <c r="F87" s="7">
        <f>'94'!F87+'94'!G87</f>
        <v>372166.6666666667</v>
      </c>
      <c r="G87" s="7">
        <f t="shared" si="3"/>
        <v>58000</v>
      </c>
      <c r="H87" s="7">
        <f t="shared" si="2"/>
        <v>149833.3333333333</v>
      </c>
      <c r="I87" s="2"/>
      <c r="J87" s="2"/>
      <c r="K87" s="2"/>
      <c r="L87" s="2"/>
      <c r="M87" s="2"/>
      <c r="N87" s="2"/>
      <c r="O87" s="2"/>
      <c r="P87" s="3"/>
    </row>
    <row r="88" spans="1:16" ht="22.5">
      <c r="A88" s="11">
        <v>84</v>
      </c>
      <c r="B88" s="7" t="s">
        <v>45</v>
      </c>
      <c r="C88" s="6">
        <v>580000</v>
      </c>
      <c r="D88" s="5">
        <f>'94'!D88+12</f>
        <v>89</v>
      </c>
      <c r="E88" s="5">
        <v>10</v>
      </c>
      <c r="F88" s="7">
        <f>'94'!F88+'94'!G88</f>
        <v>372166.6666666667</v>
      </c>
      <c r="G88" s="7">
        <f t="shared" si="3"/>
        <v>58000</v>
      </c>
      <c r="H88" s="7">
        <f t="shared" si="2"/>
        <v>149833.3333333333</v>
      </c>
      <c r="I88" s="2"/>
      <c r="J88" s="2"/>
      <c r="K88" s="2"/>
      <c r="L88" s="2"/>
      <c r="M88" s="2"/>
      <c r="N88" s="2"/>
      <c r="O88" s="2"/>
      <c r="P88" s="3"/>
    </row>
    <row r="89" spans="1:16" ht="22.5">
      <c r="A89" s="11">
        <v>85</v>
      </c>
      <c r="B89" s="7" t="s">
        <v>46</v>
      </c>
      <c r="C89" s="6">
        <v>3500000</v>
      </c>
      <c r="D89" s="5">
        <f>'94'!D89+12</f>
        <v>89</v>
      </c>
      <c r="E89" s="5">
        <v>10</v>
      </c>
      <c r="F89" s="7">
        <f>'94'!F89+'94'!G89</f>
        <v>2245833.3333333335</v>
      </c>
      <c r="G89" s="7">
        <f t="shared" si="3"/>
        <v>350000</v>
      </c>
      <c r="H89" s="7">
        <f t="shared" si="2"/>
        <v>904166.6666666665</v>
      </c>
      <c r="I89" s="2"/>
      <c r="J89" s="2"/>
      <c r="K89" s="2"/>
      <c r="L89" s="2"/>
      <c r="M89" s="2"/>
      <c r="N89" s="2"/>
      <c r="O89" s="2"/>
      <c r="P89" s="3"/>
    </row>
    <row r="90" spans="1:16" ht="22.5">
      <c r="A90" s="11">
        <v>86</v>
      </c>
      <c r="B90" s="7" t="s">
        <v>46</v>
      </c>
      <c r="C90" s="6">
        <v>3500000</v>
      </c>
      <c r="D90" s="5">
        <f>'94'!D90+12</f>
        <v>89</v>
      </c>
      <c r="E90" s="5">
        <v>10</v>
      </c>
      <c r="F90" s="7">
        <f>'94'!F90+'94'!G90</f>
        <v>2245833.3333333335</v>
      </c>
      <c r="G90" s="7">
        <f t="shared" si="3"/>
        <v>350000</v>
      </c>
      <c r="H90" s="7">
        <f t="shared" si="2"/>
        <v>904166.6666666665</v>
      </c>
      <c r="I90" s="2"/>
      <c r="J90" s="2"/>
      <c r="K90" s="2"/>
      <c r="L90" s="2"/>
      <c r="M90" s="2"/>
      <c r="N90" s="2"/>
      <c r="O90" s="2"/>
      <c r="P90" s="3"/>
    </row>
    <row r="91" spans="1:16" ht="22.5">
      <c r="A91" s="11">
        <v>87</v>
      </c>
      <c r="B91" s="7" t="s">
        <v>46</v>
      </c>
      <c r="C91" s="6">
        <v>3500000</v>
      </c>
      <c r="D91" s="5">
        <f>'94'!D91+12</f>
        <v>89</v>
      </c>
      <c r="E91" s="5">
        <v>10</v>
      </c>
      <c r="F91" s="7">
        <f>'94'!F91+'94'!G91</f>
        <v>2245833.3333333335</v>
      </c>
      <c r="G91" s="7">
        <f t="shared" si="3"/>
        <v>350000</v>
      </c>
      <c r="H91" s="7">
        <f t="shared" si="2"/>
        <v>904166.6666666665</v>
      </c>
      <c r="I91" s="2"/>
      <c r="J91" s="2"/>
      <c r="K91" s="2"/>
      <c r="L91" s="2"/>
      <c r="M91" s="2"/>
      <c r="N91" s="2"/>
      <c r="O91" s="2"/>
      <c r="P91" s="3"/>
    </row>
    <row r="92" spans="1:16" ht="22.5">
      <c r="A92" s="11">
        <v>88</v>
      </c>
      <c r="B92" s="7" t="s">
        <v>47</v>
      </c>
      <c r="C92" s="6">
        <v>850000</v>
      </c>
      <c r="D92" s="5">
        <f>'94'!D92+12</f>
        <v>89</v>
      </c>
      <c r="E92" s="5">
        <v>10</v>
      </c>
      <c r="F92" s="7">
        <f>'94'!F92+'94'!G92</f>
        <v>545416.6666666666</v>
      </c>
      <c r="G92" s="7">
        <f t="shared" si="3"/>
        <v>85000</v>
      </c>
      <c r="H92" s="7">
        <f t="shared" si="2"/>
        <v>219583.33333333337</v>
      </c>
      <c r="I92" s="2"/>
      <c r="J92" s="2"/>
      <c r="K92" s="2"/>
      <c r="L92" s="2"/>
      <c r="M92" s="2"/>
      <c r="N92" s="2"/>
      <c r="O92" s="2"/>
      <c r="P92" s="3"/>
    </row>
    <row r="93" spans="1:16" ht="22.5">
      <c r="A93" s="11">
        <v>89</v>
      </c>
      <c r="B93" s="7" t="s">
        <v>47</v>
      </c>
      <c r="C93" s="6">
        <v>850000</v>
      </c>
      <c r="D93" s="5">
        <f>'94'!D93+12</f>
        <v>89</v>
      </c>
      <c r="E93" s="5">
        <v>10</v>
      </c>
      <c r="F93" s="7">
        <f>'94'!F93+'94'!G93</f>
        <v>545416.6666666666</v>
      </c>
      <c r="G93" s="7">
        <f t="shared" si="3"/>
        <v>85000</v>
      </c>
      <c r="H93" s="7">
        <f t="shared" si="2"/>
        <v>219583.33333333337</v>
      </c>
      <c r="I93" s="2"/>
      <c r="J93" s="2"/>
      <c r="K93" s="2"/>
      <c r="L93" s="2"/>
      <c r="M93" s="2"/>
      <c r="N93" s="2"/>
      <c r="O93" s="2"/>
      <c r="P93" s="3"/>
    </row>
    <row r="94" spans="1:16" ht="22.5">
      <c r="A94" s="11">
        <v>90</v>
      </c>
      <c r="B94" s="7" t="s">
        <v>47</v>
      </c>
      <c r="C94" s="6">
        <v>850000</v>
      </c>
      <c r="D94" s="5">
        <f>'94'!D94+12</f>
        <v>89</v>
      </c>
      <c r="E94" s="5">
        <v>10</v>
      </c>
      <c r="F94" s="7">
        <f>'94'!F94+'94'!G94</f>
        <v>545416.6666666666</v>
      </c>
      <c r="G94" s="7">
        <f t="shared" si="3"/>
        <v>85000</v>
      </c>
      <c r="H94" s="7">
        <f t="shared" si="2"/>
        <v>219583.33333333337</v>
      </c>
      <c r="I94" s="2"/>
      <c r="J94" s="2"/>
      <c r="K94" s="2"/>
      <c r="L94" s="2"/>
      <c r="M94" s="2"/>
      <c r="N94" s="2"/>
      <c r="O94" s="2"/>
      <c r="P94" s="3"/>
    </row>
    <row r="95" spans="1:16" ht="22.5">
      <c r="A95" s="11">
        <v>91</v>
      </c>
      <c r="B95" s="7" t="s">
        <v>47</v>
      </c>
      <c r="C95" s="6">
        <v>850000</v>
      </c>
      <c r="D95" s="5">
        <f>'94'!D95+12</f>
        <v>89</v>
      </c>
      <c r="E95" s="5">
        <v>10</v>
      </c>
      <c r="F95" s="7">
        <f>'94'!F95+'94'!G95</f>
        <v>545416.6666666666</v>
      </c>
      <c r="G95" s="7">
        <f t="shared" si="3"/>
        <v>85000</v>
      </c>
      <c r="H95" s="7">
        <f t="shared" si="2"/>
        <v>219583.33333333337</v>
      </c>
      <c r="I95" s="2"/>
      <c r="J95" s="2"/>
      <c r="K95" s="2"/>
      <c r="L95" s="2"/>
      <c r="M95" s="2"/>
      <c r="N95" s="2"/>
      <c r="O95" s="2"/>
      <c r="P95" s="3"/>
    </row>
    <row r="96" spans="1:16" ht="22.5">
      <c r="A96" s="11">
        <v>92</v>
      </c>
      <c r="B96" s="7" t="s">
        <v>15</v>
      </c>
      <c r="C96" s="6">
        <v>595000</v>
      </c>
      <c r="D96" s="5">
        <f>'94'!D96+12</f>
        <v>89</v>
      </c>
      <c r="E96" s="5">
        <v>10</v>
      </c>
      <c r="F96" s="7">
        <f>'94'!F96+'94'!G96</f>
        <v>381791.6666666667</v>
      </c>
      <c r="G96" s="7">
        <f t="shared" si="3"/>
        <v>59500</v>
      </c>
      <c r="H96" s="7">
        <f t="shared" si="2"/>
        <v>153708.3333333333</v>
      </c>
      <c r="I96" s="2"/>
      <c r="J96" s="2"/>
      <c r="K96" s="2"/>
      <c r="L96" s="2"/>
      <c r="M96" s="2"/>
      <c r="N96" s="2"/>
      <c r="O96" s="2"/>
      <c r="P96" s="3"/>
    </row>
    <row r="97" spans="1:16" ht="22.5">
      <c r="A97" s="11">
        <v>93</v>
      </c>
      <c r="B97" s="7" t="s">
        <v>15</v>
      </c>
      <c r="C97" s="6">
        <v>595000</v>
      </c>
      <c r="D97" s="5">
        <f>'94'!D97+12</f>
        <v>89</v>
      </c>
      <c r="E97" s="5">
        <v>10</v>
      </c>
      <c r="F97" s="7">
        <f>'94'!F97+'94'!G97</f>
        <v>381791.6666666667</v>
      </c>
      <c r="G97" s="7">
        <f t="shared" si="3"/>
        <v>59500</v>
      </c>
      <c r="H97" s="7">
        <f t="shared" si="2"/>
        <v>153708.3333333333</v>
      </c>
      <c r="I97" s="2"/>
      <c r="J97" s="2"/>
      <c r="K97" s="2"/>
      <c r="L97" s="2"/>
      <c r="M97" s="2"/>
      <c r="N97" s="2"/>
      <c r="O97" s="2"/>
      <c r="P97" s="3"/>
    </row>
    <row r="98" spans="1:16" ht="22.5">
      <c r="A98" s="11">
        <v>94</v>
      </c>
      <c r="B98" s="7" t="s">
        <v>48</v>
      </c>
      <c r="C98" s="6">
        <v>195000</v>
      </c>
      <c r="D98" s="5">
        <f>'94'!D98+12</f>
        <v>89</v>
      </c>
      <c r="E98" s="5">
        <v>10</v>
      </c>
      <c r="F98" s="7">
        <f>'94'!F98+'94'!G98</f>
        <v>125125</v>
      </c>
      <c r="G98" s="7">
        <f t="shared" si="3"/>
        <v>19500</v>
      </c>
      <c r="H98" s="7">
        <f t="shared" si="2"/>
        <v>50375</v>
      </c>
      <c r="I98" s="2"/>
      <c r="J98" s="2"/>
      <c r="K98" s="2"/>
      <c r="L98" s="2"/>
      <c r="M98" s="2"/>
      <c r="N98" s="2"/>
      <c r="O98" s="2"/>
      <c r="P98" s="3"/>
    </row>
    <row r="99" spans="1:16" ht="22.5">
      <c r="A99" s="11">
        <v>95</v>
      </c>
      <c r="B99" s="7" t="s">
        <v>48</v>
      </c>
      <c r="C99" s="6">
        <v>195000</v>
      </c>
      <c r="D99" s="5">
        <f>'94'!D99+12</f>
        <v>89</v>
      </c>
      <c r="E99" s="5">
        <v>10</v>
      </c>
      <c r="F99" s="7">
        <f>'94'!F99+'94'!G99</f>
        <v>125125</v>
      </c>
      <c r="G99" s="7">
        <f t="shared" si="3"/>
        <v>19500</v>
      </c>
      <c r="H99" s="7">
        <f t="shared" si="2"/>
        <v>50375</v>
      </c>
      <c r="I99" s="2"/>
      <c r="J99" s="2"/>
      <c r="K99" s="2"/>
      <c r="L99" s="2"/>
      <c r="M99" s="2"/>
      <c r="N99" s="2"/>
      <c r="O99" s="2"/>
      <c r="P99" s="3"/>
    </row>
    <row r="100" spans="1:16" ht="22.5">
      <c r="A100" s="11">
        <v>96</v>
      </c>
      <c r="B100" s="7" t="s">
        <v>48</v>
      </c>
      <c r="C100" s="6">
        <v>195000</v>
      </c>
      <c r="D100" s="5">
        <f>'94'!D100+12</f>
        <v>89</v>
      </c>
      <c r="E100" s="5">
        <v>10</v>
      </c>
      <c r="F100" s="7">
        <f>'94'!F100+'94'!G100</f>
        <v>125125</v>
      </c>
      <c r="G100" s="7">
        <f t="shared" si="3"/>
        <v>19500</v>
      </c>
      <c r="H100" s="7">
        <f t="shared" si="2"/>
        <v>50375</v>
      </c>
      <c r="I100" s="2"/>
      <c r="J100" s="2"/>
      <c r="K100" s="2"/>
      <c r="L100" s="2"/>
      <c r="M100" s="2"/>
      <c r="N100" s="2"/>
      <c r="O100" s="2"/>
      <c r="P100" s="3"/>
    </row>
    <row r="101" spans="1:16" ht="22.5">
      <c r="A101" s="11">
        <v>97</v>
      </c>
      <c r="B101" s="7" t="s">
        <v>48</v>
      </c>
      <c r="C101" s="6">
        <v>195000</v>
      </c>
      <c r="D101" s="5">
        <f>'94'!D101+12</f>
        <v>89</v>
      </c>
      <c r="E101" s="5">
        <v>10</v>
      </c>
      <c r="F101" s="7">
        <f>'94'!F101+'94'!G101</f>
        <v>125125</v>
      </c>
      <c r="G101" s="7">
        <f t="shared" si="3"/>
        <v>19500</v>
      </c>
      <c r="H101" s="7">
        <f t="shared" si="2"/>
        <v>50375</v>
      </c>
      <c r="I101" s="2"/>
      <c r="J101" s="2"/>
      <c r="K101" s="2"/>
      <c r="L101" s="2"/>
      <c r="M101" s="2"/>
      <c r="N101" s="2"/>
      <c r="O101" s="2"/>
      <c r="P101" s="3"/>
    </row>
    <row r="102" spans="1:16" ht="22.5">
      <c r="A102" s="11">
        <v>98</v>
      </c>
      <c r="B102" s="7" t="s">
        <v>49</v>
      </c>
      <c r="C102" s="6">
        <v>840000</v>
      </c>
      <c r="D102" s="5">
        <f>'94'!D102+12</f>
        <v>89</v>
      </c>
      <c r="E102" s="5">
        <v>10</v>
      </c>
      <c r="F102" s="7">
        <f>'94'!F102+'94'!G102</f>
        <v>539000</v>
      </c>
      <c r="G102" s="7">
        <f t="shared" si="3"/>
        <v>84000</v>
      </c>
      <c r="H102" s="7">
        <f t="shared" si="2"/>
        <v>217000</v>
      </c>
      <c r="I102" s="2"/>
      <c r="J102" s="2"/>
      <c r="K102" s="2"/>
      <c r="L102" s="2"/>
      <c r="M102" s="2"/>
      <c r="N102" s="2"/>
      <c r="O102" s="2"/>
      <c r="P102" s="3"/>
    </row>
    <row r="103" spans="1:16" ht="22.5">
      <c r="A103" s="11">
        <v>99</v>
      </c>
      <c r="B103" s="7" t="s">
        <v>49</v>
      </c>
      <c r="C103" s="6">
        <v>840000</v>
      </c>
      <c r="D103" s="5">
        <f>'94'!D103+12</f>
        <v>89</v>
      </c>
      <c r="E103" s="5">
        <v>10</v>
      </c>
      <c r="F103" s="7">
        <f>'94'!F103+'94'!G103</f>
        <v>539000</v>
      </c>
      <c r="G103" s="7">
        <f t="shared" si="3"/>
        <v>84000</v>
      </c>
      <c r="H103" s="7">
        <f t="shared" si="2"/>
        <v>217000</v>
      </c>
      <c r="I103" s="2"/>
      <c r="J103" s="2"/>
      <c r="K103" s="2"/>
      <c r="L103" s="2"/>
      <c r="M103" s="2"/>
      <c r="N103" s="2"/>
      <c r="O103" s="2"/>
      <c r="P103" s="3"/>
    </row>
    <row r="104" spans="1:16" ht="22.5">
      <c r="A104" s="11">
        <v>100</v>
      </c>
      <c r="B104" s="7" t="s">
        <v>49</v>
      </c>
      <c r="C104" s="6">
        <v>840000</v>
      </c>
      <c r="D104" s="5">
        <f>'94'!D104+12</f>
        <v>89</v>
      </c>
      <c r="E104" s="5">
        <v>10</v>
      </c>
      <c r="F104" s="7">
        <f>'94'!F104+'94'!G104</f>
        <v>539000</v>
      </c>
      <c r="G104" s="7">
        <f t="shared" si="3"/>
        <v>84000</v>
      </c>
      <c r="H104" s="7">
        <f t="shared" si="2"/>
        <v>217000</v>
      </c>
      <c r="I104" s="2"/>
      <c r="J104" s="2"/>
      <c r="K104" s="2"/>
      <c r="L104" s="2"/>
      <c r="M104" s="2"/>
      <c r="N104" s="2"/>
      <c r="O104" s="2"/>
      <c r="P104" s="3"/>
    </row>
    <row r="105" spans="1:16" ht="22.5">
      <c r="A105" s="11">
        <v>101</v>
      </c>
      <c r="B105" s="7" t="s">
        <v>49</v>
      </c>
      <c r="C105" s="6">
        <v>840000</v>
      </c>
      <c r="D105" s="5">
        <f>'94'!D105+12</f>
        <v>89</v>
      </c>
      <c r="E105" s="5">
        <v>10</v>
      </c>
      <c r="F105" s="7">
        <f>'94'!F105+'94'!G105</f>
        <v>539000</v>
      </c>
      <c r="G105" s="7">
        <f t="shared" si="3"/>
        <v>84000</v>
      </c>
      <c r="H105" s="7">
        <f t="shared" si="2"/>
        <v>217000</v>
      </c>
      <c r="I105" s="2"/>
      <c r="J105" s="2"/>
      <c r="K105" s="2"/>
      <c r="L105" s="2"/>
      <c r="M105" s="2"/>
      <c r="N105" s="2"/>
      <c r="O105" s="2"/>
      <c r="P105" s="3"/>
    </row>
    <row r="106" spans="1:16" ht="22.5">
      <c r="A106" s="11">
        <v>102</v>
      </c>
      <c r="B106" s="7" t="s">
        <v>50</v>
      </c>
      <c r="C106" s="6">
        <v>200000</v>
      </c>
      <c r="D106" s="5">
        <f>'94'!D106+12</f>
        <v>89</v>
      </c>
      <c r="E106" s="5">
        <v>10</v>
      </c>
      <c r="F106" s="7">
        <f>'94'!F106+'94'!G106</f>
        <v>128333.33333333334</v>
      </c>
      <c r="G106" s="7">
        <f t="shared" si="3"/>
        <v>20000</v>
      </c>
      <c r="H106" s="7">
        <f t="shared" si="2"/>
        <v>51666.66666666666</v>
      </c>
      <c r="I106" s="2"/>
      <c r="J106" s="2"/>
      <c r="K106" s="2"/>
      <c r="L106" s="2"/>
      <c r="M106" s="2"/>
      <c r="N106" s="2"/>
      <c r="O106" s="2"/>
      <c r="P106" s="3"/>
    </row>
    <row r="107" spans="1:16" ht="22.5">
      <c r="A107" s="11">
        <v>103</v>
      </c>
      <c r="B107" s="7" t="s">
        <v>51</v>
      </c>
      <c r="C107" s="6">
        <v>200000</v>
      </c>
      <c r="D107" s="5">
        <f>'94'!D107+12</f>
        <v>89</v>
      </c>
      <c r="E107" s="5">
        <v>10</v>
      </c>
      <c r="F107" s="7">
        <f>'94'!F107+'94'!G107</f>
        <v>128333.33333333334</v>
      </c>
      <c r="G107" s="7">
        <f t="shared" si="3"/>
        <v>20000</v>
      </c>
      <c r="H107" s="7">
        <f t="shared" si="2"/>
        <v>51666.66666666666</v>
      </c>
      <c r="I107" s="2"/>
      <c r="J107" s="2"/>
      <c r="K107" s="2"/>
      <c r="L107" s="2"/>
      <c r="M107" s="2"/>
      <c r="N107" s="2"/>
      <c r="O107" s="2"/>
      <c r="P107" s="3"/>
    </row>
    <row r="108" spans="1:16" ht="22.5">
      <c r="A108" s="11">
        <v>104</v>
      </c>
      <c r="B108" s="7" t="s">
        <v>51</v>
      </c>
      <c r="C108" s="6">
        <v>200000</v>
      </c>
      <c r="D108" s="5">
        <f>'94'!D108+12</f>
        <v>89</v>
      </c>
      <c r="E108" s="5">
        <v>10</v>
      </c>
      <c r="F108" s="7">
        <f>'94'!F108+'94'!G108</f>
        <v>128333.33333333334</v>
      </c>
      <c r="G108" s="7">
        <f t="shared" si="3"/>
        <v>20000</v>
      </c>
      <c r="H108" s="7">
        <f t="shared" si="2"/>
        <v>51666.66666666666</v>
      </c>
      <c r="I108" s="2"/>
      <c r="J108" s="2"/>
      <c r="K108" s="2"/>
      <c r="L108" s="2"/>
      <c r="M108" s="2"/>
      <c r="N108" s="2"/>
      <c r="O108" s="2"/>
      <c r="P108" s="3"/>
    </row>
    <row r="109" spans="1:16" ht="22.5">
      <c r="A109" s="11">
        <v>105</v>
      </c>
      <c r="B109" s="7" t="s">
        <v>52</v>
      </c>
      <c r="C109" s="6">
        <v>2530000</v>
      </c>
      <c r="D109" s="5">
        <f>'94'!D109+12</f>
        <v>89</v>
      </c>
      <c r="E109" s="5">
        <v>10</v>
      </c>
      <c r="F109" s="7">
        <f>'94'!F109+'94'!G109</f>
        <v>1623416.6666666667</v>
      </c>
      <c r="G109" s="7">
        <f t="shared" si="3"/>
        <v>253000</v>
      </c>
      <c r="H109" s="7">
        <f t="shared" si="2"/>
        <v>653583.3333333333</v>
      </c>
      <c r="I109" s="2"/>
      <c r="J109" s="2"/>
      <c r="K109" s="2"/>
      <c r="L109" s="2"/>
      <c r="M109" s="2"/>
      <c r="N109" s="2"/>
      <c r="O109" s="2"/>
      <c r="P109" s="3"/>
    </row>
    <row r="110" spans="1:16" ht="22.5">
      <c r="A110" s="11">
        <v>106</v>
      </c>
      <c r="B110" s="7" t="s">
        <v>53</v>
      </c>
      <c r="C110" s="6">
        <v>3950000</v>
      </c>
      <c r="D110" s="5">
        <f>'94'!D110+12</f>
        <v>89</v>
      </c>
      <c r="E110" s="5">
        <v>10</v>
      </c>
      <c r="F110" s="7">
        <f>'94'!F110+'94'!G110</f>
        <v>2534583.3333333335</v>
      </c>
      <c r="G110" s="7">
        <f t="shared" si="3"/>
        <v>395000</v>
      </c>
      <c r="H110" s="7">
        <f t="shared" si="2"/>
        <v>1020416.6666666665</v>
      </c>
      <c r="I110" s="2"/>
      <c r="J110" s="2"/>
      <c r="K110" s="2"/>
      <c r="L110" s="2"/>
      <c r="M110" s="2"/>
      <c r="N110" s="2"/>
      <c r="O110" s="2"/>
      <c r="P110" s="3"/>
    </row>
    <row r="111" spans="1:16" ht="22.5">
      <c r="A111" s="11">
        <v>107</v>
      </c>
      <c r="B111" s="7" t="s">
        <v>54</v>
      </c>
      <c r="C111" s="6">
        <v>1800000</v>
      </c>
      <c r="D111" s="5">
        <f>'94'!D111+12</f>
        <v>89</v>
      </c>
      <c r="E111" s="5">
        <v>10</v>
      </c>
      <c r="F111" s="7">
        <f>'94'!F111+'94'!G111</f>
        <v>1155000</v>
      </c>
      <c r="G111" s="7">
        <f t="shared" si="3"/>
        <v>180000</v>
      </c>
      <c r="H111" s="7">
        <f t="shared" si="2"/>
        <v>465000</v>
      </c>
      <c r="I111" s="2"/>
      <c r="J111" s="2"/>
      <c r="K111" s="2"/>
      <c r="L111" s="2"/>
      <c r="M111" s="2"/>
      <c r="N111" s="2"/>
      <c r="O111" s="2"/>
      <c r="P111" s="3"/>
    </row>
    <row r="112" spans="1:16" ht="22.5">
      <c r="A112" s="11">
        <v>108</v>
      </c>
      <c r="B112" s="5" t="s">
        <v>8</v>
      </c>
      <c r="C112" s="6">
        <v>17100000</v>
      </c>
      <c r="D112" s="5">
        <f>'94'!D112+12</f>
        <v>88</v>
      </c>
      <c r="E112" s="5">
        <v>4</v>
      </c>
      <c r="F112" s="7">
        <f>'94'!F112+'94'!G112</f>
        <v>17100000</v>
      </c>
      <c r="G112" s="7">
        <v>0</v>
      </c>
      <c r="H112" s="7">
        <f t="shared" si="2"/>
        <v>0</v>
      </c>
      <c r="I112" s="2"/>
      <c r="J112" s="2"/>
      <c r="K112" s="2"/>
      <c r="L112" s="2"/>
      <c r="M112" s="2"/>
      <c r="N112" s="2"/>
      <c r="O112" s="2"/>
      <c r="P112" s="3"/>
    </row>
    <row r="113" spans="1:16" ht="22.5">
      <c r="A113" s="11">
        <v>109</v>
      </c>
      <c r="B113" s="7" t="s">
        <v>64</v>
      </c>
      <c r="C113" s="6">
        <v>30000000</v>
      </c>
      <c r="D113" s="5">
        <f>'94'!D113+12</f>
        <v>87</v>
      </c>
      <c r="E113" s="5">
        <v>10</v>
      </c>
      <c r="F113" s="7">
        <f>'94'!F113+'94'!G113</f>
        <v>18750000</v>
      </c>
      <c r="G113" s="7">
        <f t="shared" si="3"/>
        <v>3000000</v>
      </c>
      <c r="H113" s="7">
        <f t="shared" si="2"/>
        <v>8250000</v>
      </c>
      <c r="I113" s="2"/>
      <c r="J113" s="2"/>
      <c r="K113" s="2"/>
      <c r="L113" s="2"/>
      <c r="M113" s="2"/>
      <c r="N113" s="2"/>
      <c r="O113" s="2"/>
      <c r="P113" s="3"/>
    </row>
    <row r="114" spans="1:16" ht="22.5">
      <c r="A114" s="11">
        <v>110</v>
      </c>
      <c r="B114" s="7" t="s">
        <v>42</v>
      </c>
      <c r="C114" s="6">
        <v>7900000</v>
      </c>
      <c r="D114" s="5">
        <f>'94'!D114+12</f>
        <v>86</v>
      </c>
      <c r="E114" s="5">
        <v>10</v>
      </c>
      <c r="F114" s="7">
        <f>'94'!F114+'94'!G114</f>
        <v>4871666.666666666</v>
      </c>
      <c r="G114" s="7">
        <f t="shared" si="3"/>
        <v>790000</v>
      </c>
      <c r="H114" s="7">
        <f t="shared" si="2"/>
        <v>2238333.333333334</v>
      </c>
      <c r="I114" s="2"/>
      <c r="J114" s="2"/>
      <c r="K114" s="2"/>
      <c r="L114" s="2"/>
      <c r="M114" s="2"/>
      <c r="N114" s="2"/>
      <c r="O114" s="2"/>
      <c r="P114" s="3"/>
    </row>
    <row r="115" spans="1:16" ht="22.5">
      <c r="A115" s="11">
        <v>111</v>
      </c>
      <c r="B115" s="7" t="s">
        <v>42</v>
      </c>
      <c r="C115" s="6">
        <v>7900000</v>
      </c>
      <c r="D115" s="5">
        <f>'94'!D115+12</f>
        <v>86</v>
      </c>
      <c r="E115" s="5">
        <v>10</v>
      </c>
      <c r="F115" s="7">
        <f>'94'!F115+'94'!G115</f>
        <v>4871666.666666666</v>
      </c>
      <c r="G115" s="7">
        <f t="shared" si="3"/>
        <v>790000</v>
      </c>
      <c r="H115" s="7">
        <f t="shared" si="2"/>
        <v>2238333.333333334</v>
      </c>
      <c r="I115" s="2"/>
      <c r="J115" s="2"/>
      <c r="K115" s="2"/>
      <c r="L115" s="2"/>
      <c r="M115" s="2"/>
      <c r="N115" s="2"/>
      <c r="O115" s="2"/>
      <c r="P115" s="3"/>
    </row>
    <row r="116" spans="1:16" ht="22.5">
      <c r="A116" s="11">
        <v>112</v>
      </c>
      <c r="B116" s="5" t="s">
        <v>59</v>
      </c>
      <c r="C116" s="6">
        <v>3850000</v>
      </c>
      <c r="D116" s="5">
        <f>'94'!D116+12</f>
        <v>86</v>
      </c>
      <c r="E116" s="5">
        <v>4</v>
      </c>
      <c r="F116" s="7">
        <f>'94'!F116+'94'!G116</f>
        <v>3849999.6666666665</v>
      </c>
      <c r="G116" s="7">
        <v>0</v>
      </c>
      <c r="H116" s="7">
        <f t="shared" si="2"/>
        <v>0.33333333348855376</v>
      </c>
      <c r="I116" s="2"/>
      <c r="J116" s="2"/>
      <c r="K116" s="2"/>
      <c r="L116" s="2"/>
      <c r="M116" s="2"/>
      <c r="N116" s="2"/>
      <c r="O116" s="2"/>
      <c r="P116" s="3"/>
    </row>
    <row r="117" spans="1:16" ht="22.5">
      <c r="A117" s="11">
        <v>113</v>
      </c>
      <c r="B117" s="7" t="s">
        <v>56</v>
      </c>
      <c r="C117" s="6">
        <v>3500000</v>
      </c>
      <c r="D117" s="5">
        <f>'94'!D117+12</f>
        <v>85</v>
      </c>
      <c r="E117" s="5">
        <v>10</v>
      </c>
      <c r="F117" s="7">
        <f>'94'!F117+'94'!G117</f>
        <v>2129166.6666666665</v>
      </c>
      <c r="G117" s="7">
        <f t="shared" si="3"/>
        <v>350000</v>
      </c>
      <c r="H117" s="7">
        <f t="shared" si="2"/>
        <v>1020833.3333333335</v>
      </c>
      <c r="I117" s="2"/>
      <c r="J117" s="2"/>
      <c r="K117" s="2"/>
      <c r="L117" s="2"/>
      <c r="M117" s="2"/>
      <c r="N117" s="2"/>
      <c r="O117" s="2"/>
      <c r="P117" s="3"/>
    </row>
    <row r="118" spans="1:16" ht="22.5">
      <c r="A118" s="11">
        <v>114</v>
      </c>
      <c r="B118" s="7" t="s">
        <v>55</v>
      </c>
      <c r="C118" s="6">
        <v>4550000</v>
      </c>
      <c r="D118" s="5">
        <f>'94'!D118+12</f>
        <v>85</v>
      </c>
      <c r="E118" s="5">
        <v>10</v>
      </c>
      <c r="F118" s="7">
        <f>'94'!F118+'94'!G118</f>
        <v>2767916.666666667</v>
      </c>
      <c r="G118" s="7">
        <f t="shared" si="3"/>
        <v>455000</v>
      </c>
      <c r="H118" s="7">
        <f t="shared" si="2"/>
        <v>1327083.333333333</v>
      </c>
      <c r="I118" s="2"/>
      <c r="J118" s="2"/>
      <c r="K118" s="2"/>
      <c r="L118" s="2"/>
      <c r="M118" s="2"/>
      <c r="N118" s="2"/>
      <c r="O118" s="2"/>
      <c r="P118" s="3"/>
    </row>
    <row r="119" spans="1:16" ht="22.5">
      <c r="A119" s="11">
        <v>115</v>
      </c>
      <c r="B119" s="5" t="s">
        <v>9</v>
      </c>
      <c r="C119" s="6">
        <v>4766000</v>
      </c>
      <c r="D119" s="5">
        <f>'94'!D119+12</f>
        <v>85</v>
      </c>
      <c r="E119" s="5">
        <v>4</v>
      </c>
      <c r="F119" s="7">
        <f>'94'!F119+'94'!G119</f>
        <v>4765999.666666666</v>
      </c>
      <c r="G119" s="7">
        <v>0</v>
      </c>
      <c r="H119" s="7">
        <f t="shared" si="2"/>
        <v>0.33333333395421505</v>
      </c>
      <c r="I119" s="2"/>
      <c r="J119" s="2"/>
      <c r="K119" s="2"/>
      <c r="L119" s="2"/>
      <c r="M119" s="2"/>
      <c r="N119" s="2"/>
      <c r="O119" s="2"/>
      <c r="P119" s="3"/>
    </row>
    <row r="120" spans="1:16" ht="22.5">
      <c r="A120" s="11">
        <v>116</v>
      </c>
      <c r="B120" s="7" t="s">
        <v>57</v>
      </c>
      <c r="C120" s="6">
        <v>1650000</v>
      </c>
      <c r="D120" s="5">
        <f>'94'!D120+12</f>
        <v>84</v>
      </c>
      <c r="E120" s="5">
        <v>10</v>
      </c>
      <c r="F120" s="7">
        <f>'94'!F120+'94'!G120</f>
        <v>990000</v>
      </c>
      <c r="G120" s="7">
        <f t="shared" si="3"/>
        <v>165000</v>
      </c>
      <c r="H120" s="7">
        <f t="shared" si="2"/>
        <v>495000</v>
      </c>
      <c r="I120" s="2"/>
      <c r="J120" s="2"/>
      <c r="K120" s="2"/>
      <c r="L120" s="2"/>
      <c r="M120" s="2"/>
      <c r="N120" s="2"/>
      <c r="O120" s="2"/>
      <c r="P120" s="3"/>
    </row>
    <row r="121" spans="1:16" ht="22.5">
      <c r="A121" s="11">
        <v>117</v>
      </c>
      <c r="B121" s="7" t="s">
        <v>58</v>
      </c>
      <c r="C121" s="6">
        <v>12350000</v>
      </c>
      <c r="D121" s="5">
        <f>'94'!D121+12</f>
        <v>84</v>
      </c>
      <c r="E121" s="5">
        <v>10</v>
      </c>
      <c r="F121" s="7">
        <f>'94'!F121+'94'!G121</f>
        <v>7410000</v>
      </c>
      <c r="G121" s="7">
        <f t="shared" si="3"/>
        <v>1235000</v>
      </c>
      <c r="H121" s="7">
        <f t="shared" si="2"/>
        <v>3705000</v>
      </c>
      <c r="I121" s="2"/>
      <c r="J121" s="2"/>
      <c r="K121" s="2"/>
      <c r="L121" s="2"/>
      <c r="M121" s="2"/>
      <c r="N121" s="2"/>
      <c r="O121" s="2"/>
      <c r="P121" s="3"/>
    </row>
    <row r="122" spans="1:16" ht="22.5">
      <c r="A122" s="11">
        <v>118</v>
      </c>
      <c r="B122" s="29" t="s">
        <v>75</v>
      </c>
      <c r="C122" s="30">
        <v>4500000</v>
      </c>
      <c r="D122" s="5">
        <f>'94'!D122+12</f>
        <v>78</v>
      </c>
      <c r="E122" s="31">
        <v>10</v>
      </c>
      <c r="F122" s="7">
        <f>'94'!F122+'94'!G122</f>
        <v>2475000</v>
      </c>
      <c r="G122" s="7">
        <f t="shared" si="3"/>
        <v>450000</v>
      </c>
      <c r="H122" s="7">
        <f t="shared" si="2"/>
        <v>1575000</v>
      </c>
      <c r="I122" s="32"/>
      <c r="J122" s="32"/>
      <c r="K122" s="32"/>
      <c r="L122" s="32"/>
      <c r="M122" s="32"/>
      <c r="N122" s="32"/>
      <c r="O122" s="32"/>
      <c r="P122" s="33"/>
    </row>
    <row r="123" spans="1:16" ht="22.5">
      <c r="A123" s="11">
        <v>119</v>
      </c>
      <c r="B123" s="29" t="s">
        <v>76</v>
      </c>
      <c r="C123" s="30">
        <v>1200000</v>
      </c>
      <c r="D123" s="5">
        <f>'94'!D123+12</f>
        <v>78</v>
      </c>
      <c r="E123" s="31">
        <v>10</v>
      </c>
      <c r="F123" s="7">
        <f>'94'!F123+'94'!G123</f>
        <v>660000</v>
      </c>
      <c r="G123" s="7">
        <f t="shared" si="3"/>
        <v>120000</v>
      </c>
      <c r="H123" s="7">
        <f t="shared" si="2"/>
        <v>420000</v>
      </c>
      <c r="I123" s="32"/>
      <c r="J123" s="32"/>
      <c r="K123" s="32"/>
      <c r="L123" s="32"/>
      <c r="M123" s="32"/>
      <c r="N123" s="32"/>
      <c r="O123" s="32"/>
      <c r="P123" s="33"/>
    </row>
    <row r="124" spans="1:16" ht="22.5">
      <c r="A124" s="11">
        <v>120</v>
      </c>
      <c r="B124" s="45" t="s">
        <v>84</v>
      </c>
      <c r="C124" s="30">
        <v>12000000</v>
      </c>
      <c r="D124" s="5">
        <f>'94'!D124+12</f>
        <v>77</v>
      </c>
      <c r="E124" s="30">
        <v>5</v>
      </c>
      <c r="F124" s="7">
        <f>'94'!F124+'94'!G124</f>
        <v>12000000</v>
      </c>
      <c r="G124" s="7">
        <v>0</v>
      </c>
      <c r="H124" s="7">
        <f t="shared" si="2"/>
        <v>0</v>
      </c>
      <c r="I124" s="32"/>
      <c r="J124" s="32"/>
      <c r="K124" s="32"/>
      <c r="L124" s="32"/>
      <c r="M124" s="32"/>
      <c r="N124" s="32"/>
      <c r="O124" s="32"/>
      <c r="P124" s="33"/>
    </row>
    <row r="125" spans="1:16" ht="22.5">
      <c r="A125" s="11">
        <v>121</v>
      </c>
      <c r="B125" s="29" t="s">
        <v>83</v>
      </c>
      <c r="C125" s="30">
        <v>342125000</v>
      </c>
      <c r="D125" s="5">
        <f>'94'!D125+12</f>
        <v>77</v>
      </c>
      <c r="E125" s="31">
        <v>10</v>
      </c>
      <c r="F125" s="7">
        <f>'94'!F125+'94'!G125</f>
        <v>188168750</v>
      </c>
      <c r="G125" s="7">
        <f t="shared" si="3"/>
        <v>34212500</v>
      </c>
      <c r="H125" s="7">
        <f t="shared" si="2"/>
        <v>119743750</v>
      </c>
      <c r="I125" s="32"/>
      <c r="J125" s="32"/>
      <c r="K125" s="32"/>
      <c r="L125" s="32"/>
      <c r="M125" s="32"/>
      <c r="N125" s="32"/>
      <c r="O125" s="32"/>
      <c r="P125" s="33"/>
    </row>
    <row r="126" spans="1:18" ht="22.5">
      <c r="A126" s="11">
        <v>122</v>
      </c>
      <c r="B126" s="31" t="s">
        <v>86</v>
      </c>
      <c r="C126" s="30">
        <v>4500000</v>
      </c>
      <c r="D126" s="5">
        <f>'94'!D126+12</f>
        <v>71</v>
      </c>
      <c r="E126" s="31">
        <v>10</v>
      </c>
      <c r="F126" s="7">
        <f>'94'!F126+'94'!G126</f>
        <v>2212500</v>
      </c>
      <c r="G126" s="7">
        <f t="shared" si="3"/>
        <v>450000</v>
      </c>
      <c r="H126" s="7">
        <f t="shared" si="2"/>
        <v>1837500</v>
      </c>
      <c r="I126" s="32"/>
      <c r="J126" s="32"/>
      <c r="K126" s="32"/>
      <c r="L126" s="32"/>
      <c r="M126" s="32"/>
      <c r="N126" s="32"/>
      <c r="O126" s="32"/>
      <c r="P126" s="34"/>
      <c r="R126" s="37"/>
    </row>
    <row r="127" spans="1:18" ht="22.5">
      <c r="A127" s="11">
        <v>123</v>
      </c>
      <c r="B127" s="29" t="s">
        <v>87</v>
      </c>
      <c r="C127" s="30">
        <v>7130000</v>
      </c>
      <c r="D127" s="5">
        <f>'94'!D127+12</f>
        <v>71</v>
      </c>
      <c r="E127" s="31">
        <v>10</v>
      </c>
      <c r="F127" s="7">
        <f>'94'!F127+'94'!G127</f>
        <v>3505583.3333333335</v>
      </c>
      <c r="G127" s="7">
        <f t="shared" si="3"/>
        <v>713000</v>
      </c>
      <c r="H127" s="7">
        <f t="shared" si="2"/>
        <v>2911416.6666666665</v>
      </c>
      <c r="I127" s="32"/>
      <c r="J127" s="32"/>
      <c r="K127" s="32"/>
      <c r="L127" s="32"/>
      <c r="M127" s="32"/>
      <c r="N127" s="32"/>
      <c r="O127" s="32"/>
      <c r="P127" s="34"/>
      <c r="R127" s="37"/>
    </row>
    <row r="128" spans="1:18" ht="22.5">
      <c r="A128" s="11">
        <v>124</v>
      </c>
      <c r="B128" s="29" t="s">
        <v>88</v>
      </c>
      <c r="C128" s="30">
        <v>6702800</v>
      </c>
      <c r="D128" s="5">
        <f>'94'!D128+12</f>
        <v>67</v>
      </c>
      <c r="E128" s="31">
        <v>4</v>
      </c>
      <c r="F128" s="7">
        <f>'94'!F128+'94'!G128</f>
        <v>6702799.666666666</v>
      </c>
      <c r="G128" s="7">
        <v>0</v>
      </c>
      <c r="H128" s="7">
        <f t="shared" si="2"/>
        <v>0.33333333395421505</v>
      </c>
      <c r="I128" s="32"/>
      <c r="J128" s="32"/>
      <c r="K128" s="32"/>
      <c r="L128" s="32"/>
      <c r="M128" s="32"/>
      <c r="N128" s="32"/>
      <c r="O128" s="32"/>
      <c r="P128" s="34"/>
      <c r="R128" s="37"/>
    </row>
    <row r="129" spans="1:18" ht="22.5">
      <c r="A129" s="11">
        <v>125</v>
      </c>
      <c r="B129" s="29" t="s">
        <v>83</v>
      </c>
      <c r="C129" s="30">
        <v>99000000</v>
      </c>
      <c r="D129" s="5">
        <f>'94'!D129+12</f>
        <v>67</v>
      </c>
      <c r="E129" s="31">
        <v>10</v>
      </c>
      <c r="F129" s="7">
        <f>'94'!F129+'94'!G129</f>
        <v>45375000</v>
      </c>
      <c r="G129" s="7">
        <f t="shared" si="3"/>
        <v>9900000</v>
      </c>
      <c r="H129" s="7">
        <f t="shared" si="2"/>
        <v>43725000</v>
      </c>
      <c r="I129" s="32"/>
      <c r="J129" s="32"/>
      <c r="K129" s="32"/>
      <c r="L129" s="32"/>
      <c r="M129" s="32"/>
      <c r="N129" s="32"/>
      <c r="O129" s="32"/>
      <c r="P129" s="34"/>
      <c r="R129" s="37"/>
    </row>
    <row r="130" spans="1:18" ht="22.5">
      <c r="A130" s="11">
        <v>126</v>
      </c>
      <c r="B130" s="29" t="s">
        <v>90</v>
      </c>
      <c r="C130" s="30">
        <v>114377400</v>
      </c>
      <c r="D130" s="5">
        <f>'94'!D130+12</f>
        <v>66</v>
      </c>
      <c r="E130" s="31">
        <v>4</v>
      </c>
      <c r="F130" s="7">
        <f>'94'!F130+'94'!G130</f>
        <v>114377400</v>
      </c>
      <c r="G130" s="7">
        <v>0</v>
      </c>
      <c r="H130" s="7">
        <f t="shared" si="2"/>
        <v>0</v>
      </c>
      <c r="I130" s="32"/>
      <c r="J130" s="32"/>
      <c r="K130" s="32"/>
      <c r="L130" s="32"/>
      <c r="M130" s="32"/>
      <c r="N130" s="32"/>
      <c r="O130" s="32"/>
      <c r="P130" s="34"/>
      <c r="R130" s="37"/>
    </row>
    <row r="131" spans="1:18" ht="22.5">
      <c r="A131" s="11">
        <v>127</v>
      </c>
      <c r="B131" s="29" t="s">
        <v>83</v>
      </c>
      <c r="C131" s="30">
        <v>99000000</v>
      </c>
      <c r="D131" s="5">
        <f>'94'!D131+12</f>
        <v>66</v>
      </c>
      <c r="E131" s="31">
        <v>10</v>
      </c>
      <c r="F131" s="7">
        <f>'94'!F131+'94'!G131</f>
        <v>44550000</v>
      </c>
      <c r="G131" s="7">
        <f t="shared" si="3"/>
        <v>9900000</v>
      </c>
      <c r="H131" s="7">
        <f t="shared" si="2"/>
        <v>44550000</v>
      </c>
      <c r="I131" s="32"/>
      <c r="J131" s="32"/>
      <c r="K131" s="32"/>
      <c r="L131" s="32"/>
      <c r="M131" s="32"/>
      <c r="N131" s="32"/>
      <c r="O131" s="32"/>
      <c r="P131" s="34"/>
      <c r="R131" s="37"/>
    </row>
    <row r="132" spans="1:18" ht="22.5">
      <c r="A132" s="11">
        <v>128</v>
      </c>
      <c r="B132" s="29" t="s">
        <v>87</v>
      </c>
      <c r="C132" s="30">
        <v>16010000</v>
      </c>
      <c r="D132" s="5">
        <f>'94'!D132+12</f>
        <v>64</v>
      </c>
      <c r="E132" s="31">
        <v>10</v>
      </c>
      <c r="F132" s="7">
        <f>'94'!F132+'94'!G132</f>
        <v>6937666.666666666</v>
      </c>
      <c r="G132" s="7">
        <f t="shared" si="3"/>
        <v>1601000</v>
      </c>
      <c r="H132" s="7">
        <f t="shared" si="2"/>
        <v>7471333.333333334</v>
      </c>
      <c r="I132" s="32"/>
      <c r="J132" s="32"/>
      <c r="K132" s="32"/>
      <c r="L132" s="32"/>
      <c r="M132" s="32"/>
      <c r="N132" s="32"/>
      <c r="O132" s="32"/>
      <c r="P132" s="34"/>
      <c r="R132" s="37"/>
    </row>
    <row r="133" spans="1:18" ht="22.5">
      <c r="A133" s="11">
        <v>129</v>
      </c>
      <c r="B133" s="29" t="s">
        <v>83</v>
      </c>
      <c r="C133" s="30">
        <v>103600000</v>
      </c>
      <c r="D133" s="5">
        <f>'94'!D133+12</f>
        <v>59</v>
      </c>
      <c r="E133" s="31">
        <v>10</v>
      </c>
      <c r="F133" s="7">
        <f>'94'!F133+'94'!G133</f>
        <v>40576667</v>
      </c>
      <c r="G133" s="7">
        <f t="shared" si="3"/>
        <v>10360000</v>
      </c>
      <c r="H133" s="7">
        <f aca="true" t="shared" si="4" ref="H133:H175">C133-F133-G133</f>
        <v>52663333</v>
      </c>
      <c r="I133" s="32"/>
      <c r="J133" s="32"/>
      <c r="K133" s="32"/>
      <c r="L133" s="32"/>
      <c r="M133" s="32"/>
      <c r="N133" s="32"/>
      <c r="O133" s="32"/>
      <c r="P133" s="34"/>
      <c r="R133" s="37"/>
    </row>
    <row r="134" spans="1:18" ht="22.5">
      <c r="A134" s="11">
        <v>130</v>
      </c>
      <c r="B134" s="29" t="s">
        <v>93</v>
      </c>
      <c r="C134" s="30">
        <v>37657000</v>
      </c>
      <c r="D134" s="5">
        <f>'94'!D134+12</f>
        <v>48</v>
      </c>
      <c r="E134" s="31">
        <v>10</v>
      </c>
      <c r="F134" s="7">
        <f>'94'!F134+'94'!G134</f>
        <v>11297100</v>
      </c>
      <c r="G134" s="7">
        <f aca="true" t="shared" si="5" ref="G134:G175">C134/E134</f>
        <v>3765700</v>
      </c>
      <c r="H134" s="7">
        <f t="shared" si="4"/>
        <v>22594200</v>
      </c>
      <c r="I134" s="32"/>
      <c r="J134" s="32"/>
      <c r="K134" s="32"/>
      <c r="L134" s="32"/>
      <c r="M134" s="32"/>
      <c r="N134" s="32"/>
      <c r="O134" s="32"/>
      <c r="P134" s="34"/>
      <c r="R134" s="37"/>
    </row>
    <row r="135" spans="1:18" ht="22.5">
      <c r="A135" s="11">
        <v>131</v>
      </c>
      <c r="B135" s="29" t="s">
        <v>94</v>
      </c>
      <c r="C135" s="30">
        <v>16900000</v>
      </c>
      <c r="D135" s="5">
        <f>'94'!D135+12</f>
        <v>48</v>
      </c>
      <c r="E135" s="31">
        <v>4</v>
      </c>
      <c r="F135" s="7">
        <f>'94'!F135+'94'!G135</f>
        <v>12675000</v>
      </c>
      <c r="G135" s="7">
        <f t="shared" si="5"/>
        <v>4225000</v>
      </c>
      <c r="H135" s="7">
        <f t="shared" si="4"/>
        <v>0</v>
      </c>
      <c r="I135" s="32"/>
      <c r="J135" s="32"/>
      <c r="K135" s="32"/>
      <c r="L135" s="32"/>
      <c r="M135" s="32"/>
      <c r="N135" s="32"/>
      <c r="O135" s="32"/>
      <c r="P135" s="34"/>
      <c r="R135" s="37"/>
    </row>
    <row r="136" spans="1:18" ht="22.5">
      <c r="A136" s="11">
        <v>132</v>
      </c>
      <c r="B136" s="29" t="s">
        <v>95</v>
      </c>
      <c r="C136" s="30">
        <v>17100000</v>
      </c>
      <c r="D136" s="5">
        <f>'94'!D136+12</f>
        <v>48</v>
      </c>
      <c r="E136" s="31">
        <v>4</v>
      </c>
      <c r="F136" s="7">
        <f>'94'!F136+'94'!G136</f>
        <v>12825000</v>
      </c>
      <c r="G136" s="7">
        <f t="shared" si="5"/>
        <v>4275000</v>
      </c>
      <c r="H136" s="7">
        <f t="shared" si="4"/>
        <v>0</v>
      </c>
      <c r="I136" s="32"/>
      <c r="J136" s="32"/>
      <c r="K136" s="32"/>
      <c r="L136" s="32"/>
      <c r="M136" s="32"/>
      <c r="N136" s="32"/>
      <c r="O136" s="32"/>
      <c r="P136" s="34"/>
      <c r="R136" s="37"/>
    </row>
    <row r="137" spans="1:18" ht="22.5">
      <c r="A137" s="11">
        <v>133</v>
      </c>
      <c r="B137" s="29" t="s">
        <v>96</v>
      </c>
      <c r="C137" s="30">
        <v>17100000</v>
      </c>
      <c r="D137" s="5">
        <f>'94'!D137+12</f>
        <v>48</v>
      </c>
      <c r="E137" s="31">
        <v>4</v>
      </c>
      <c r="F137" s="7">
        <f>'94'!F137+'94'!G137</f>
        <v>12825000</v>
      </c>
      <c r="G137" s="7">
        <f t="shared" si="5"/>
        <v>4275000</v>
      </c>
      <c r="H137" s="7">
        <f t="shared" si="4"/>
        <v>0</v>
      </c>
      <c r="I137" s="32"/>
      <c r="J137" s="32"/>
      <c r="K137" s="32"/>
      <c r="L137" s="32"/>
      <c r="M137" s="32"/>
      <c r="N137" s="32"/>
      <c r="O137" s="32"/>
      <c r="P137" s="34"/>
      <c r="R137" s="37"/>
    </row>
    <row r="138" spans="1:18" ht="22.5">
      <c r="A138" s="11">
        <v>134</v>
      </c>
      <c r="B138" s="29" t="s">
        <v>97</v>
      </c>
      <c r="C138" s="30">
        <v>4550000</v>
      </c>
      <c r="D138" s="5">
        <f>'94'!D138+12</f>
        <v>48</v>
      </c>
      <c r="E138" s="31">
        <v>4</v>
      </c>
      <c r="F138" s="7">
        <f>'94'!F138+'94'!G138</f>
        <v>3412500</v>
      </c>
      <c r="G138" s="7">
        <f t="shared" si="5"/>
        <v>1137500</v>
      </c>
      <c r="H138" s="7">
        <f t="shared" si="4"/>
        <v>0</v>
      </c>
      <c r="I138" s="32"/>
      <c r="J138" s="32"/>
      <c r="K138" s="32"/>
      <c r="L138" s="32"/>
      <c r="M138" s="32"/>
      <c r="N138" s="32"/>
      <c r="O138" s="32"/>
      <c r="P138" s="34"/>
      <c r="R138" s="37"/>
    </row>
    <row r="139" spans="1:18" ht="22.5">
      <c r="A139" s="11">
        <v>135</v>
      </c>
      <c r="B139" s="29" t="s">
        <v>100</v>
      </c>
      <c r="C139" s="30">
        <v>15950000</v>
      </c>
      <c r="D139" s="5">
        <f>'94'!D139+12</f>
        <v>46</v>
      </c>
      <c r="E139" s="31">
        <v>10</v>
      </c>
      <c r="F139" s="7">
        <f>'94'!F139+'94'!G139</f>
        <v>4519166.666666667</v>
      </c>
      <c r="G139" s="7">
        <f t="shared" si="5"/>
        <v>1595000</v>
      </c>
      <c r="H139" s="7">
        <f t="shared" si="4"/>
        <v>9835833.333333332</v>
      </c>
      <c r="I139" s="32"/>
      <c r="J139" s="32"/>
      <c r="K139" s="32"/>
      <c r="L139" s="32"/>
      <c r="M139" s="32"/>
      <c r="N139" s="32"/>
      <c r="O139" s="32"/>
      <c r="P139" s="34"/>
      <c r="R139" s="37"/>
    </row>
    <row r="140" spans="1:18" ht="22.5">
      <c r="A140" s="11">
        <v>136</v>
      </c>
      <c r="B140" s="29" t="s">
        <v>13</v>
      </c>
      <c r="C140" s="30">
        <v>7600000</v>
      </c>
      <c r="D140" s="5">
        <f>'94'!D140+12</f>
        <v>46</v>
      </c>
      <c r="E140" s="31">
        <v>10</v>
      </c>
      <c r="F140" s="7">
        <f>'94'!F140+'94'!G140</f>
        <v>2153333.3333333335</v>
      </c>
      <c r="G140" s="7">
        <f t="shared" si="5"/>
        <v>760000</v>
      </c>
      <c r="H140" s="7">
        <f t="shared" si="4"/>
        <v>4686666.666666666</v>
      </c>
      <c r="I140" s="32"/>
      <c r="J140" s="32"/>
      <c r="K140" s="32"/>
      <c r="L140" s="32"/>
      <c r="M140" s="32"/>
      <c r="N140" s="32"/>
      <c r="O140" s="32"/>
      <c r="P140" s="34"/>
      <c r="R140" s="37"/>
    </row>
    <row r="141" spans="1:18" ht="22.5">
      <c r="A141" s="11">
        <v>137</v>
      </c>
      <c r="B141" s="29" t="s">
        <v>96</v>
      </c>
      <c r="C141" s="30">
        <v>21430000</v>
      </c>
      <c r="D141" s="5">
        <f>'94'!D141+12</f>
        <v>45</v>
      </c>
      <c r="E141" s="31">
        <v>4</v>
      </c>
      <c r="F141" s="7">
        <f>'94'!F141+'94'!G141</f>
        <v>14733125</v>
      </c>
      <c r="G141" s="7">
        <f t="shared" si="5"/>
        <v>5357500</v>
      </c>
      <c r="H141" s="7">
        <f t="shared" si="4"/>
        <v>1339375</v>
      </c>
      <c r="I141" s="32"/>
      <c r="J141" s="32"/>
      <c r="K141" s="32"/>
      <c r="L141" s="32"/>
      <c r="M141" s="32"/>
      <c r="N141" s="32"/>
      <c r="O141" s="32"/>
      <c r="P141" s="34"/>
      <c r="R141" s="37"/>
    </row>
    <row r="142" spans="1:18" ht="22.5">
      <c r="A142" s="11">
        <v>138</v>
      </c>
      <c r="B142" s="29" t="s">
        <v>101</v>
      </c>
      <c r="C142" s="30">
        <v>3400000</v>
      </c>
      <c r="D142" s="5">
        <f>'94'!D142+12</f>
        <v>44</v>
      </c>
      <c r="E142" s="31">
        <v>4</v>
      </c>
      <c r="F142" s="7">
        <f>'94'!F142+'94'!G142</f>
        <v>2266666.6666666665</v>
      </c>
      <c r="G142" s="7">
        <f t="shared" si="5"/>
        <v>850000</v>
      </c>
      <c r="H142" s="7">
        <f t="shared" si="4"/>
        <v>283333.3333333335</v>
      </c>
      <c r="I142" s="32"/>
      <c r="J142" s="32"/>
      <c r="K142" s="32"/>
      <c r="L142" s="32"/>
      <c r="M142" s="32"/>
      <c r="N142" s="32"/>
      <c r="O142" s="32"/>
      <c r="P142" s="34"/>
      <c r="R142" s="37"/>
    </row>
    <row r="143" spans="1:18" ht="22.5">
      <c r="A143" s="11">
        <v>139</v>
      </c>
      <c r="B143" s="29" t="s">
        <v>102</v>
      </c>
      <c r="C143" s="30">
        <v>2200000</v>
      </c>
      <c r="D143" s="5">
        <f>'94'!D143+12</f>
        <v>44</v>
      </c>
      <c r="E143" s="31">
        <v>4</v>
      </c>
      <c r="F143" s="7">
        <f>'94'!F143+'94'!G143</f>
        <v>1466666.6666666667</v>
      </c>
      <c r="G143" s="7">
        <f t="shared" si="5"/>
        <v>550000</v>
      </c>
      <c r="H143" s="7">
        <f t="shared" si="4"/>
        <v>183333.33333333326</v>
      </c>
      <c r="I143" s="32"/>
      <c r="J143" s="32"/>
      <c r="K143" s="32"/>
      <c r="L143" s="32"/>
      <c r="M143" s="32"/>
      <c r="N143" s="32"/>
      <c r="O143" s="32"/>
      <c r="P143" s="34"/>
      <c r="R143" s="37"/>
    </row>
    <row r="144" spans="1:18" ht="22.5">
      <c r="A144" s="11">
        <v>140</v>
      </c>
      <c r="B144" s="29" t="s">
        <v>103</v>
      </c>
      <c r="C144" s="30">
        <v>77760000</v>
      </c>
      <c r="D144" s="5">
        <f>'94'!D144+12</f>
        <v>43</v>
      </c>
      <c r="E144" s="31">
        <v>4</v>
      </c>
      <c r="F144" s="7">
        <f>'94'!F144+'94'!G144</f>
        <v>50220000</v>
      </c>
      <c r="G144" s="7">
        <f t="shared" si="5"/>
        <v>19440000</v>
      </c>
      <c r="H144" s="7">
        <f t="shared" si="4"/>
        <v>8100000</v>
      </c>
      <c r="I144" s="32"/>
      <c r="J144" s="32"/>
      <c r="K144" s="32"/>
      <c r="L144" s="32"/>
      <c r="M144" s="32"/>
      <c r="N144" s="32"/>
      <c r="O144" s="32"/>
      <c r="P144" s="34"/>
      <c r="R144" s="37"/>
    </row>
    <row r="145" spans="1:18" ht="22.5">
      <c r="A145" s="11">
        <v>141</v>
      </c>
      <c r="B145" s="29" t="s">
        <v>96</v>
      </c>
      <c r="C145" s="30">
        <v>38840000</v>
      </c>
      <c r="D145" s="5">
        <f>'94'!D145+12</f>
        <v>43</v>
      </c>
      <c r="E145" s="31">
        <v>4</v>
      </c>
      <c r="F145" s="7">
        <f>'94'!F145+'94'!G145</f>
        <v>25084166.666666668</v>
      </c>
      <c r="G145" s="7">
        <f t="shared" si="5"/>
        <v>9710000</v>
      </c>
      <c r="H145" s="7">
        <f t="shared" si="4"/>
        <v>4045833.333333332</v>
      </c>
      <c r="I145" s="32"/>
      <c r="J145" s="32"/>
      <c r="K145" s="32"/>
      <c r="L145" s="32"/>
      <c r="M145" s="32"/>
      <c r="N145" s="32"/>
      <c r="O145" s="32"/>
      <c r="P145" s="34"/>
      <c r="R145" s="37"/>
    </row>
    <row r="146" spans="1:18" ht="22.5">
      <c r="A146" s="11">
        <v>142</v>
      </c>
      <c r="B146" s="29" t="s">
        <v>104</v>
      </c>
      <c r="C146" s="30">
        <v>8600000</v>
      </c>
      <c r="D146" s="5">
        <f>'94'!D146+12</f>
        <v>43</v>
      </c>
      <c r="E146" s="31">
        <v>4</v>
      </c>
      <c r="F146" s="7">
        <f>'94'!F146+'94'!G146</f>
        <v>5554166.666666667</v>
      </c>
      <c r="G146" s="7">
        <f t="shared" si="5"/>
        <v>2150000</v>
      </c>
      <c r="H146" s="7">
        <f t="shared" si="4"/>
        <v>895833.333333333</v>
      </c>
      <c r="I146" s="32"/>
      <c r="J146" s="32"/>
      <c r="K146" s="32"/>
      <c r="L146" s="32"/>
      <c r="M146" s="32"/>
      <c r="N146" s="32"/>
      <c r="O146" s="32"/>
      <c r="P146" s="34"/>
      <c r="R146" s="37"/>
    </row>
    <row r="147" spans="1:18" ht="22.5">
      <c r="A147" s="11">
        <v>143</v>
      </c>
      <c r="B147" s="29" t="s">
        <v>96</v>
      </c>
      <c r="C147" s="30">
        <v>385870000</v>
      </c>
      <c r="D147" s="5">
        <f>'94'!D147+12</f>
        <v>41</v>
      </c>
      <c r="E147" s="31">
        <v>4</v>
      </c>
      <c r="F147" s="7">
        <f>'94'!F147+'94'!G147</f>
        <v>233129791.66666666</v>
      </c>
      <c r="G147" s="7">
        <f t="shared" si="5"/>
        <v>96467500</v>
      </c>
      <c r="H147" s="7">
        <f t="shared" si="4"/>
        <v>56272708.33333334</v>
      </c>
      <c r="I147" s="32"/>
      <c r="J147" s="32"/>
      <c r="K147" s="32"/>
      <c r="L147" s="32"/>
      <c r="M147" s="32"/>
      <c r="N147" s="32"/>
      <c r="O147" s="32"/>
      <c r="P147" s="34"/>
      <c r="R147" s="37"/>
    </row>
    <row r="148" spans="1:18" ht="22.5">
      <c r="A148" s="11">
        <v>144</v>
      </c>
      <c r="B148" s="29" t="s">
        <v>107</v>
      </c>
      <c r="C148" s="30">
        <v>23183200</v>
      </c>
      <c r="D148" s="5">
        <f>'94'!D148+12</f>
        <v>41</v>
      </c>
      <c r="E148" s="31">
        <v>4</v>
      </c>
      <c r="F148" s="7">
        <f>'94'!F148+'94'!G148</f>
        <v>14006516.666666666</v>
      </c>
      <c r="G148" s="7">
        <f t="shared" si="5"/>
        <v>5795800</v>
      </c>
      <c r="H148" s="7">
        <f t="shared" si="4"/>
        <v>3380883.333333334</v>
      </c>
      <c r="I148" s="32"/>
      <c r="J148" s="32"/>
      <c r="K148" s="32"/>
      <c r="L148" s="32"/>
      <c r="M148" s="32"/>
      <c r="N148" s="32"/>
      <c r="O148" s="32"/>
      <c r="P148" s="34"/>
      <c r="R148" s="37"/>
    </row>
    <row r="149" spans="1:18" ht="22.5">
      <c r="A149" s="11">
        <v>145</v>
      </c>
      <c r="B149" s="29" t="s">
        <v>108</v>
      </c>
      <c r="C149" s="30">
        <v>34450000</v>
      </c>
      <c r="D149" s="5">
        <f>'94'!D149+12</f>
        <v>40</v>
      </c>
      <c r="E149" s="31">
        <v>10</v>
      </c>
      <c r="F149" s="7">
        <f>'94'!F149+'94'!G149</f>
        <v>8038333.333333333</v>
      </c>
      <c r="G149" s="7">
        <f t="shared" si="5"/>
        <v>3445000</v>
      </c>
      <c r="H149" s="7">
        <f t="shared" si="4"/>
        <v>22966666.666666668</v>
      </c>
      <c r="I149" s="32"/>
      <c r="J149" s="32"/>
      <c r="K149" s="32"/>
      <c r="L149" s="32"/>
      <c r="M149" s="32"/>
      <c r="N149" s="32"/>
      <c r="O149" s="32"/>
      <c r="P149" s="34"/>
      <c r="R149" s="37"/>
    </row>
    <row r="150" spans="1:18" ht="22.5">
      <c r="A150" s="11">
        <v>146</v>
      </c>
      <c r="B150" s="29" t="s">
        <v>93</v>
      </c>
      <c r="C150" s="30">
        <v>11500000</v>
      </c>
      <c r="D150" s="5">
        <f>'94'!D150+12</f>
        <v>40</v>
      </c>
      <c r="E150" s="31">
        <v>4</v>
      </c>
      <c r="F150" s="7">
        <f>'94'!F150+'94'!G150</f>
        <v>6708333.333333334</v>
      </c>
      <c r="G150" s="7">
        <f t="shared" si="5"/>
        <v>2875000</v>
      </c>
      <c r="H150" s="7">
        <f t="shared" si="4"/>
        <v>1916666.666666666</v>
      </c>
      <c r="I150" s="32"/>
      <c r="J150" s="32"/>
      <c r="K150" s="32"/>
      <c r="L150" s="32"/>
      <c r="M150" s="32"/>
      <c r="N150" s="32"/>
      <c r="O150" s="32"/>
      <c r="P150" s="34"/>
      <c r="R150" s="37"/>
    </row>
    <row r="151" spans="1:18" ht="22.5">
      <c r="A151" s="11">
        <v>147</v>
      </c>
      <c r="B151" s="29" t="s">
        <v>110</v>
      </c>
      <c r="C151" s="30">
        <v>71338000</v>
      </c>
      <c r="D151" s="5">
        <f>'94'!D151+12</f>
        <v>40</v>
      </c>
      <c r="E151" s="31">
        <v>4</v>
      </c>
      <c r="F151" s="7">
        <f>'94'!F151+'94'!G151</f>
        <v>41613834.33333333</v>
      </c>
      <c r="G151" s="7">
        <f t="shared" si="5"/>
        <v>17834500</v>
      </c>
      <c r="H151" s="7">
        <f t="shared" si="4"/>
        <v>11889665.666666672</v>
      </c>
      <c r="I151" s="32"/>
      <c r="J151" s="32"/>
      <c r="K151" s="32"/>
      <c r="L151" s="32"/>
      <c r="M151" s="32"/>
      <c r="N151" s="32"/>
      <c r="O151" s="32"/>
      <c r="P151" s="34"/>
      <c r="R151" s="37"/>
    </row>
    <row r="152" spans="1:18" ht="22.5">
      <c r="A152" s="11">
        <v>148</v>
      </c>
      <c r="B152" s="29" t="s">
        <v>87</v>
      </c>
      <c r="C152" s="30">
        <v>19150000</v>
      </c>
      <c r="D152" s="5">
        <f>'94'!D152+12</f>
        <v>40</v>
      </c>
      <c r="E152" s="31">
        <v>10</v>
      </c>
      <c r="F152" s="7">
        <f>'94'!F152+'94'!G152</f>
        <v>4468333.333333334</v>
      </c>
      <c r="G152" s="7">
        <f t="shared" si="5"/>
        <v>1915000</v>
      </c>
      <c r="H152" s="7">
        <f t="shared" si="4"/>
        <v>12766666.666666666</v>
      </c>
      <c r="I152" s="32"/>
      <c r="J152" s="32"/>
      <c r="K152" s="32"/>
      <c r="L152" s="32"/>
      <c r="M152" s="32"/>
      <c r="N152" s="32"/>
      <c r="O152" s="32"/>
      <c r="P152" s="34"/>
      <c r="R152" s="37"/>
    </row>
    <row r="153" spans="1:18" ht="22.5">
      <c r="A153" s="11">
        <v>149</v>
      </c>
      <c r="B153" s="29" t="s">
        <v>87</v>
      </c>
      <c r="C153" s="30">
        <v>19150000</v>
      </c>
      <c r="D153" s="5">
        <f>'94'!D153+12</f>
        <v>40</v>
      </c>
      <c r="E153" s="31">
        <v>10</v>
      </c>
      <c r="F153" s="7">
        <f>'94'!F153+'94'!G153</f>
        <v>4468333.333333334</v>
      </c>
      <c r="G153" s="7">
        <f t="shared" si="5"/>
        <v>1915000</v>
      </c>
      <c r="H153" s="7">
        <f t="shared" si="4"/>
        <v>12766666.666666666</v>
      </c>
      <c r="I153" s="32"/>
      <c r="J153" s="32"/>
      <c r="K153" s="32"/>
      <c r="L153" s="32"/>
      <c r="M153" s="32"/>
      <c r="N153" s="32"/>
      <c r="O153" s="32"/>
      <c r="P153" s="34"/>
      <c r="R153" s="37"/>
    </row>
    <row r="154" spans="1:18" ht="22.5">
      <c r="A154" s="11">
        <v>150</v>
      </c>
      <c r="B154" s="48" t="s">
        <v>90</v>
      </c>
      <c r="C154" s="30">
        <v>3283450</v>
      </c>
      <c r="D154" s="5">
        <f>'94'!D154+12</f>
        <v>34</v>
      </c>
      <c r="E154" s="31">
        <v>4</v>
      </c>
      <c r="F154" s="7">
        <f>'94'!F154+'94'!G154</f>
        <v>1504914.5833333335</v>
      </c>
      <c r="G154" s="7">
        <f t="shared" si="5"/>
        <v>820862.5</v>
      </c>
      <c r="H154" s="7">
        <f t="shared" si="4"/>
        <v>957672.9166666665</v>
      </c>
      <c r="I154" s="32"/>
      <c r="J154" s="32"/>
      <c r="K154" s="32"/>
      <c r="L154" s="32"/>
      <c r="M154" s="32"/>
      <c r="N154" s="32"/>
      <c r="O154" s="32"/>
      <c r="P154" s="34"/>
      <c r="R154" s="37"/>
    </row>
    <row r="155" spans="1:18" ht="22.5">
      <c r="A155" s="11">
        <v>151</v>
      </c>
      <c r="B155" s="48" t="s">
        <v>115</v>
      </c>
      <c r="C155" s="30">
        <v>4550250</v>
      </c>
      <c r="D155" s="5">
        <f>'94'!D155+12</f>
        <v>34</v>
      </c>
      <c r="E155" s="31">
        <v>4</v>
      </c>
      <c r="F155" s="7">
        <f>'94'!F155+'94'!G155</f>
        <v>2085531.25</v>
      </c>
      <c r="G155" s="7">
        <f t="shared" si="5"/>
        <v>1137562.5</v>
      </c>
      <c r="H155" s="7">
        <f t="shared" si="4"/>
        <v>1327156.25</v>
      </c>
      <c r="I155" s="32"/>
      <c r="J155" s="32"/>
      <c r="K155" s="32"/>
      <c r="L155" s="32"/>
      <c r="M155" s="32"/>
      <c r="N155" s="32"/>
      <c r="O155" s="32"/>
      <c r="P155" s="34"/>
      <c r="R155" s="37"/>
    </row>
    <row r="156" spans="1:18" ht="22.5">
      <c r="A156" s="11">
        <v>152</v>
      </c>
      <c r="B156" s="48" t="s">
        <v>116</v>
      </c>
      <c r="C156" s="30">
        <v>9600250</v>
      </c>
      <c r="D156" s="5">
        <f>'94'!D156+12</f>
        <v>34</v>
      </c>
      <c r="E156" s="31">
        <v>4</v>
      </c>
      <c r="F156" s="7">
        <f>'94'!F156+'94'!G156</f>
        <v>4400114.583333333</v>
      </c>
      <c r="G156" s="7">
        <f t="shared" si="5"/>
        <v>2400062.5</v>
      </c>
      <c r="H156" s="7">
        <f t="shared" si="4"/>
        <v>2800072.916666667</v>
      </c>
      <c r="I156" s="32"/>
      <c r="J156" s="32"/>
      <c r="K156" s="32"/>
      <c r="L156" s="32"/>
      <c r="M156" s="32"/>
      <c r="N156" s="32"/>
      <c r="O156" s="32"/>
      <c r="P156" s="34"/>
      <c r="R156" s="37"/>
    </row>
    <row r="157" spans="1:18" ht="22.5">
      <c r="A157" s="11">
        <v>153</v>
      </c>
      <c r="B157" s="48" t="s">
        <v>117</v>
      </c>
      <c r="C157" s="30">
        <v>1550000</v>
      </c>
      <c r="D157" s="5">
        <f>'94'!D157+12</f>
        <v>33</v>
      </c>
      <c r="E157" s="31">
        <v>10</v>
      </c>
      <c r="F157" s="7">
        <f>'94'!F157+'94'!G157</f>
        <v>271250</v>
      </c>
      <c r="G157" s="7">
        <f t="shared" si="5"/>
        <v>155000</v>
      </c>
      <c r="H157" s="7">
        <f t="shared" si="4"/>
        <v>1123750</v>
      </c>
      <c r="I157" s="32"/>
      <c r="J157" s="32"/>
      <c r="K157" s="32"/>
      <c r="L157" s="32"/>
      <c r="M157" s="32"/>
      <c r="N157" s="32"/>
      <c r="O157" s="32"/>
      <c r="P157" s="34"/>
      <c r="R157" s="37"/>
    </row>
    <row r="158" spans="1:18" ht="22.5">
      <c r="A158" s="11">
        <v>154</v>
      </c>
      <c r="B158" s="48" t="s">
        <v>118</v>
      </c>
      <c r="C158" s="30">
        <v>10300000</v>
      </c>
      <c r="D158" s="5">
        <f>'94'!D158+12</f>
        <v>32</v>
      </c>
      <c r="E158" s="31">
        <v>10</v>
      </c>
      <c r="F158" s="7">
        <f>'94'!F158+'94'!G158</f>
        <v>1716666.6666666665</v>
      </c>
      <c r="G158" s="7">
        <f t="shared" si="5"/>
        <v>1030000</v>
      </c>
      <c r="H158" s="7">
        <f t="shared" si="4"/>
        <v>7553333.333333334</v>
      </c>
      <c r="I158" s="32"/>
      <c r="J158" s="32"/>
      <c r="K158" s="32"/>
      <c r="L158" s="32"/>
      <c r="M158" s="32"/>
      <c r="N158" s="32"/>
      <c r="O158" s="32"/>
      <c r="P158" s="34"/>
      <c r="R158" s="37"/>
    </row>
    <row r="159" spans="1:18" ht="22.5">
      <c r="A159" s="11">
        <v>155</v>
      </c>
      <c r="B159" s="48" t="s">
        <v>119</v>
      </c>
      <c r="C159" s="30">
        <f>24952250+50000250+20736250</f>
        <v>95688750</v>
      </c>
      <c r="D159" s="5">
        <f>'94'!D159+12</f>
        <v>32</v>
      </c>
      <c r="E159" s="31">
        <v>4</v>
      </c>
      <c r="F159" s="7">
        <f>'94'!F159+'94'!G159</f>
        <v>39870312.5</v>
      </c>
      <c r="G159" s="7">
        <f t="shared" si="5"/>
        <v>23922187.5</v>
      </c>
      <c r="H159" s="7">
        <f t="shared" si="4"/>
        <v>31896250</v>
      </c>
      <c r="I159" s="32"/>
      <c r="J159" s="32"/>
      <c r="K159" s="32"/>
      <c r="L159" s="32"/>
      <c r="M159" s="32"/>
      <c r="N159" s="32"/>
      <c r="O159" s="32"/>
      <c r="P159" s="34"/>
      <c r="R159" s="37"/>
    </row>
    <row r="160" spans="1:18" ht="22.5">
      <c r="A160" s="11">
        <v>156</v>
      </c>
      <c r="B160" s="48" t="s">
        <v>120</v>
      </c>
      <c r="C160" s="30">
        <v>12000000</v>
      </c>
      <c r="D160" s="5">
        <f>'94'!D160+12</f>
        <v>25</v>
      </c>
      <c r="E160" s="31">
        <v>10</v>
      </c>
      <c r="F160" s="7">
        <f>'94'!F160+'94'!G160</f>
        <v>1300000</v>
      </c>
      <c r="G160" s="7">
        <f t="shared" si="5"/>
        <v>1200000</v>
      </c>
      <c r="H160" s="7">
        <f t="shared" si="4"/>
        <v>9500000</v>
      </c>
      <c r="I160" s="32"/>
      <c r="J160" s="32"/>
      <c r="K160" s="32"/>
      <c r="L160" s="32"/>
      <c r="M160" s="32"/>
      <c r="N160" s="32"/>
      <c r="O160" s="32"/>
      <c r="P160" s="34"/>
      <c r="R160" s="37"/>
    </row>
    <row r="161" spans="1:18" ht="22.5">
      <c r="A161" s="11">
        <v>157</v>
      </c>
      <c r="B161" s="48" t="s">
        <v>87</v>
      </c>
      <c r="C161" s="30">
        <v>38750000</v>
      </c>
      <c r="D161" s="5">
        <f>'94'!D161+12</f>
        <v>33</v>
      </c>
      <c r="E161" s="31">
        <v>10</v>
      </c>
      <c r="F161" s="7">
        <f>'94'!F161+'94'!G161</f>
        <v>6781250</v>
      </c>
      <c r="G161" s="7">
        <f t="shared" si="5"/>
        <v>3875000</v>
      </c>
      <c r="H161" s="7">
        <f t="shared" si="4"/>
        <v>28093750</v>
      </c>
      <c r="I161" s="32"/>
      <c r="J161" s="32"/>
      <c r="K161" s="32"/>
      <c r="L161" s="32"/>
      <c r="M161" s="32"/>
      <c r="N161" s="32"/>
      <c r="O161" s="32"/>
      <c r="P161" s="34"/>
      <c r="R161" s="37"/>
    </row>
    <row r="162" spans="1:18" ht="22.5">
      <c r="A162" s="11">
        <v>158</v>
      </c>
      <c r="B162" s="48" t="s">
        <v>87</v>
      </c>
      <c r="C162" s="30">
        <v>99200000</v>
      </c>
      <c r="D162" s="5">
        <f>'94'!D162+12</f>
        <v>31</v>
      </c>
      <c r="E162" s="31">
        <v>10</v>
      </c>
      <c r="F162" s="7">
        <f>'94'!F162+'94'!G162</f>
        <v>15706666.666666668</v>
      </c>
      <c r="G162" s="7">
        <f t="shared" si="5"/>
        <v>9920000</v>
      </c>
      <c r="H162" s="7">
        <f t="shared" si="4"/>
        <v>73573333.33333333</v>
      </c>
      <c r="I162" s="32"/>
      <c r="J162" s="32"/>
      <c r="K162" s="32"/>
      <c r="L162" s="32"/>
      <c r="M162" s="32"/>
      <c r="N162" s="32"/>
      <c r="O162" s="32"/>
      <c r="P162" s="34"/>
      <c r="R162" s="37"/>
    </row>
    <row r="163" spans="1:18" ht="22.5">
      <c r="A163" s="11">
        <v>159</v>
      </c>
      <c r="B163" s="48" t="s">
        <v>116</v>
      </c>
      <c r="C163" s="30">
        <v>418609000</v>
      </c>
      <c r="D163" s="5">
        <f>'94'!D163+12</f>
        <v>31</v>
      </c>
      <c r="E163" s="31">
        <v>4</v>
      </c>
      <c r="F163" s="7">
        <f>'94'!F163+'94'!G163</f>
        <v>165699395.83333334</v>
      </c>
      <c r="G163" s="7">
        <f t="shared" si="5"/>
        <v>104652250</v>
      </c>
      <c r="H163" s="7">
        <f t="shared" si="4"/>
        <v>148257354.16666666</v>
      </c>
      <c r="I163" s="32"/>
      <c r="J163" s="32"/>
      <c r="K163" s="32"/>
      <c r="L163" s="32"/>
      <c r="M163" s="32"/>
      <c r="N163" s="32"/>
      <c r="O163" s="32"/>
      <c r="P163" s="34"/>
      <c r="R163" s="37"/>
    </row>
    <row r="164" spans="1:18" ht="22.5">
      <c r="A164" s="11">
        <v>160</v>
      </c>
      <c r="B164" s="48" t="s">
        <v>90</v>
      </c>
      <c r="C164" s="30">
        <v>194390000</v>
      </c>
      <c r="D164" s="5">
        <f>'94'!D164+12</f>
        <v>31</v>
      </c>
      <c r="E164" s="31">
        <v>4</v>
      </c>
      <c r="F164" s="7">
        <f>'94'!F164+'94'!G164</f>
        <v>76946041.66666667</v>
      </c>
      <c r="G164" s="7">
        <f t="shared" si="5"/>
        <v>48597500</v>
      </c>
      <c r="H164" s="7">
        <f t="shared" si="4"/>
        <v>68846458.33333333</v>
      </c>
      <c r="I164" s="32"/>
      <c r="J164" s="32"/>
      <c r="K164" s="32"/>
      <c r="L164" s="32"/>
      <c r="M164" s="32"/>
      <c r="N164" s="32"/>
      <c r="O164" s="32"/>
      <c r="P164" s="34"/>
      <c r="R164" s="37"/>
    </row>
    <row r="165" spans="1:18" ht="22.5">
      <c r="A165" s="11">
        <v>161</v>
      </c>
      <c r="B165" s="48" t="s">
        <v>110</v>
      </c>
      <c r="C165" s="30">
        <v>105840000</v>
      </c>
      <c r="D165" s="5">
        <f>'94'!D165+12</f>
        <v>30</v>
      </c>
      <c r="E165" s="31">
        <v>4</v>
      </c>
      <c r="F165" s="7">
        <f>'94'!F165+'94'!G165</f>
        <v>39690000</v>
      </c>
      <c r="G165" s="7">
        <f t="shared" si="5"/>
        <v>26460000</v>
      </c>
      <c r="H165" s="7">
        <f t="shared" si="4"/>
        <v>39690000</v>
      </c>
      <c r="I165" s="32"/>
      <c r="J165" s="32"/>
      <c r="K165" s="32"/>
      <c r="L165" s="32"/>
      <c r="M165" s="32"/>
      <c r="N165" s="32"/>
      <c r="O165" s="32"/>
      <c r="P165" s="34"/>
      <c r="R165" s="37"/>
    </row>
    <row r="166" spans="1:18" ht="22.5">
      <c r="A166" s="11">
        <v>162</v>
      </c>
      <c r="B166" s="48" t="s">
        <v>90</v>
      </c>
      <c r="C166" s="30">
        <v>278000000</v>
      </c>
      <c r="D166" s="5">
        <f>'94'!D166+12</f>
        <v>25</v>
      </c>
      <c r="E166" s="31">
        <v>4</v>
      </c>
      <c r="F166" s="7">
        <f>'94'!F166+'94'!G166</f>
        <v>75291667.66666667</v>
      </c>
      <c r="G166" s="7">
        <f t="shared" si="5"/>
        <v>69500000</v>
      </c>
      <c r="H166" s="7">
        <f t="shared" si="4"/>
        <v>133208332.33333331</v>
      </c>
      <c r="I166" s="32"/>
      <c r="J166" s="32"/>
      <c r="K166" s="32"/>
      <c r="L166" s="32"/>
      <c r="M166" s="32"/>
      <c r="N166" s="32"/>
      <c r="O166" s="32"/>
      <c r="P166" s="34"/>
      <c r="R166" s="37"/>
    </row>
    <row r="167" spans="1:18" ht="22.5">
      <c r="A167" s="11">
        <v>163</v>
      </c>
      <c r="B167" s="48" t="s">
        <v>90</v>
      </c>
      <c r="C167" s="30">
        <v>131544000</v>
      </c>
      <c r="D167" s="5">
        <f>'94'!D167+12</f>
        <v>28</v>
      </c>
      <c r="E167" s="31">
        <v>4</v>
      </c>
      <c r="F167" s="7">
        <f>'94'!F167+'94'!G167</f>
        <v>43848000</v>
      </c>
      <c r="G167" s="7">
        <f t="shared" si="5"/>
        <v>32886000</v>
      </c>
      <c r="H167" s="7">
        <f t="shared" si="4"/>
        <v>54810000</v>
      </c>
      <c r="I167" s="32"/>
      <c r="J167" s="32"/>
      <c r="K167" s="32"/>
      <c r="L167" s="32"/>
      <c r="M167" s="32"/>
      <c r="N167" s="32"/>
      <c r="O167" s="32"/>
      <c r="P167" s="34"/>
      <c r="R167" s="37"/>
    </row>
    <row r="168" spans="1:18" ht="22.5">
      <c r="A168" s="11">
        <v>164</v>
      </c>
      <c r="B168" s="48" t="s">
        <v>121</v>
      </c>
      <c r="C168" s="30">
        <v>50130000</v>
      </c>
      <c r="D168" s="5">
        <f>'94'!D168+12</f>
        <v>21</v>
      </c>
      <c r="E168" s="31">
        <v>10</v>
      </c>
      <c r="F168" s="7">
        <f>'94'!F168+'94'!G168</f>
        <v>3759750</v>
      </c>
      <c r="G168" s="7">
        <f t="shared" si="5"/>
        <v>5013000</v>
      </c>
      <c r="H168" s="7">
        <f t="shared" si="4"/>
        <v>41357250</v>
      </c>
      <c r="I168" s="32"/>
      <c r="J168" s="32"/>
      <c r="K168" s="32"/>
      <c r="L168" s="32"/>
      <c r="M168" s="32"/>
      <c r="N168" s="32"/>
      <c r="O168" s="32"/>
      <c r="P168" s="34"/>
      <c r="R168" s="37"/>
    </row>
    <row r="169" spans="1:18" ht="22.5">
      <c r="A169" s="11">
        <v>165</v>
      </c>
      <c r="B169" s="48" t="s">
        <v>90</v>
      </c>
      <c r="C169" s="30">
        <v>800000000</v>
      </c>
      <c r="D169" s="5">
        <f>'94'!D169+12</f>
        <v>20</v>
      </c>
      <c r="E169" s="31">
        <v>4</v>
      </c>
      <c r="F169" s="7">
        <f>'94'!F169+'94'!G169</f>
        <v>133333333.33333333</v>
      </c>
      <c r="G169" s="7">
        <f t="shared" si="5"/>
        <v>200000000</v>
      </c>
      <c r="H169" s="7">
        <f t="shared" si="4"/>
        <v>466666666.6666666</v>
      </c>
      <c r="I169" s="32"/>
      <c r="J169" s="32"/>
      <c r="K169" s="32"/>
      <c r="L169" s="32"/>
      <c r="M169" s="32"/>
      <c r="N169" s="32"/>
      <c r="O169" s="32"/>
      <c r="P169" s="34"/>
      <c r="R169" s="37"/>
    </row>
    <row r="170" spans="1:18" ht="22.5">
      <c r="A170" s="11">
        <v>166</v>
      </c>
      <c r="B170" s="48" t="s">
        <v>121</v>
      </c>
      <c r="C170" s="30">
        <v>82400000</v>
      </c>
      <c r="D170" s="5">
        <f>'94'!D170+12</f>
        <v>19</v>
      </c>
      <c r="E170" s="31">
        <v>10</v>
      </c>
      <c r="F170" s="7">
        <f>'94'!F170+'94'!G170</f>
        <v>4806666.666666667</v>
      </c>
      <c r="G170" s="7">
        <f t="shared" si="5"/>
        <v>8240000</v>
      </c>
      <c r="H170" s="7">
        <f t="shared" si="4"/>
        <v>69353333.33333333</v>
      </c>
      <c r="I170" s="32"/>
      <c r="J170" s="32"/>
      <c r="K170" s="32"/>
      <c r="L170" s="32"/>
      <c r="M170" s="32"/>
      <c r="N170" s="32"/>
      <c r="O170" s="32"/>
      <c r="P170" s="34"/>
      <c r="R170" s="37"/>
    </row>
    <row r="171" spans="1:18" ht="22.5">
      <c r="A171" s="11">
        <v>167</v>
      </c>
      <c r="B171" s="48" t="s">
        <v>90</v>
      </c>
      <c r="C171" s="30">
        <v>59000000</v>
      </c>
      <c r="D171" s="5">
        <f>'94'!D171+12</f>
        <v>19</v>
      </c>
      <c r="E171" s="31">
        <v>4</v>
      </c>
      <c r="F171" s="7">
        <f>'94'!F171+'94'!G171</f>
        <v>8604166.666666666</v>
      </c>
      <c r="G171" s="7">
        <f t="shared" si="5"/>
        <v>14750000</v>
      </c>
      <c r="H171" s="7">
        <f t="shared" si="4"/>
        <v>35645833.333333336</v>
      </c>
      <c r="I171" s="32"/>
      <c r="J171" s="32"/>
      <c r="K171" s="32"/>
      <c r="L171" s="32"/>
      <c r="M171" s="32"/>
      <c r="N171" s="32"/>
      <c r="O171" s="32"/>
      <c r="P171" s="34"/>
      <c r="R171" s="37"/>
    </row>
    <row r="172" spans="1:18" ht="22.5">
      <c r="A172" s="11">
        <v>168</v>
      </c>
      <c r="B172" s="48" t="s">
        <v>90</v>
      </c>
      <c r="C172" s="30">
        <v>1010000000</v>
      </c>
      <c r="D172" s="5">
        <f>'94'!D172+12</f>
        <v>19</v>
      </c>
      <c r="E172" s="31">
        <v>4</v>
      </c>
      <c r="F172" s="7">
        <f>'94'!F172+'94'!G172</f>
        <v>147291666.66666666</v>
      </c>
      <c r="G172" s="7">
        <f t="shared" si="5"/>
        <v>252500000</v>
      </c>
      <c r="H172" s="7">
        <f t="shared" si="4"/>
        <v>610208333.3333334</v>
      </c>
      <c r="I172" s="32"/>
      <c r="J172" s="32"/>
      <c r="K172" s="32"/>
      <c r="L172" s="32"/>
      <c r="M172" s="32"/>
      <c r="N172" s="32"/>
      <c r="O172" s="32"/>
      <c r="P172" s="34"/>
      <c r="R172" s="37"/>
    </row>
    <row r="173" spans="1:18" ht="22.5">
      <c r="A173" s="11">
        <v>169</v>
      </c>
      <c r="B173" s="48" t="s">
        <v>90</v>
      </c>
      <c r="C173" s="30">
        <v>119870000</v>
      </c>
      <c r="D173" s="5">
        <f>'94'!D173+12</f>
        <v>19</v>
      </c>
      <c r="E173" s="31">
        <v>4</v>
      </c>
      <c r="F173" s="7">
        <f>'94'!F173+'94'!G173</f>
        <v>17481041.666666668</v>
      </c>
      <c r="G173" s="7">
        <f t="shared" si="5"/>
        <v>29967500</v>
      </c>
      <c r="H173" s="7">
        <f t="shared" si="4"/>
        <v>72421458.33333333</v>
      </c>
      <c r="I173" s="32"/>
      <c r="J173" s="32"/>
      <c r="K173" s="32"/>
      <c r="L173" s="32"/>
      <c r="M173" s="32"/>
      <c r="N173" s="32"/>
      <c r="O173" s="32"/>
      <c r="P173" s="34"/>
      <c r="R173" s="37"/>
    </row>
    <row r="174" spans="1:18" ht="22.5">
      <c r="A174" s="11">
        <v>170</v>
      </c>
      <c r="B174" s="48" t="s">
        <v>90</v>
      </c>
      <c r="C174" s="30">
        <v>366500000</v>
      </c>
      <c r="D174" s="5">
        <f>'94'!D174+12</f>
        <v>18</v>
      </c>
      <c r="E174" s="31">
        <v>4</v>
      </c>
      <c r="F174" s="7">
        <f>'94'!F174+'94'!G174</f>
        <v>45812500</v>
      </c>
      <c r="G174" s="7">
        <f t="shared" si="5"/>
        <v>91625000</v>
      </c>
      <c r="H174" s="7">
        <f t="shared" si="4"/>
        <v>229062500</v>
      </c>
      <c r="I174" s="32"/>
      <c r="J174" s="32"/>
      <c r="K174" s="32"/>
      <c r="L174" s="32"/>
      <c r="M174" s="32"/>
      <c r="N174" s="32"/>
      <c r="O174" s="32"/>
      <c r="P174" s="34"/>
      <c r="R174" s="37"/>
    </row>
    <row r="175" spans="1:18" ht="23.25" customHeight="1">
      <c r="A175" s="11">
        <v>171</v>
      </c>
      <c r="B175" s="48" t="s">
        <v>90</v>
      </c>
      <c r="C175" s="30">
        <v>355803200</v>
      </c>
      <c r="D175" s="5">
        <f>'94'!D175+12</f>
        <v>18</v>
      </c>
      <c r="E175" s="31">
        <v>4</v>
      </c>
      <c r="F175" s="7">
        <f>'94'!F175+'94'!G175</f>
        <v>44475400</v>
      </c>
      <c r="G175" s="7">
        <f t="shared" si="5"/>
        <v>88950800</v>
      </c>
      <c r="H175" s="7">
        <f t="shared" si="4"/>
        <v>222377000</v>
      </c>
      <c r="I175" s="32"/>
      <c r="J175" s="32"/>
      <c r="K175" s="32"/>
      <c r="L175" s="32"/>
      <c r="M175" s="32"/>
      <c r="N175" s="32"/>
      <c r="O175" s="32"/>
      <c r="P175" s="34"/>
      <c r="R175" s="37"/>
    </row>
    <row r="176" spans="1:16" ht="23.25" thickBot="1">
      <c r="A176" s="61" t="s">
        <v>67</v>
      </c>
      <c r="B176" s="62"/>
      <c r="C176" s="9">
        <f aca="true" t="shared" si="6" ref="C176:P176">SUM(C5:C175)</f>
        <v>6203440300</v>
      </c>
      <c r="D176" s="9">
        <f t="shared" si="6"/>
        <v>12978</v>
      </c>
      <c r="E176" s="9">
        <f t="shared" si="6"/>
        <v>1363</v>
      </c>
      <c r="F176" s="9">
        <f t="shared" si="6"/>
        <v>2047437254.083333</v>
      </c>
      <c r="G176" s="9">
        <f t="shared" si="6"/>
        <v>1297625425</v>
      </c>
      <c r="H176" s="9">
        <f t="shared" si="6"/>
        <v>2858377621.5833335</v>
      </c>
      <c r="I176" s="9">
        <f t="shared" si="6"/>
        <v>0</v>
      </c>
      <c r="J176" s="9">
        <f t="shared" si="6"/>
        <v>0</v>
      </c>
      <c r="K176" s="9">
        <f t="shared" si="6"/>
        <v>0</v>
      </c>
      <c r="L176" s="9">
        <f t="shared" si="6"/>
        <v>0</v>
      </c>
      <c r="M176" s="9">
        <f t="shared" si="6"/>
        <v>0</v>
      </c>
      <c r="N176" s="9">
        <f t="shared" si="6"/>
        <v>0</v>
      </c>
      <c r="O176" s="9">
        <f t="shared" si="6"/>
        <v>0</v>
      </c>
      <c r="P176" s="9">
        <f t="shared" si="6"/>
        <v>0</v>
      </c>
    </row>
    <row r="177" spans="1:8" ht="23.25" thickBot="1">
      <c r="A177" s="63" t="s">
        <v>112</v>
      </c>
      <c r="B177" s="63"/>
      <c r="C177" s="63"/>
      <c r="D177" s="63"/>
      <c r="E177" s="63"/>
      <c r="F177" s="63"/>
      <c r="G177" s="63"/>
      <c r="H177" s="63"/>
    </row>
    <row r="178" spans="1:8" ht="22.5">
      <c r="A178" s="27" t="s">
        <v>109</v>
      </c>
      <c r="B178" s="20" t="s">
        <v>1</v>
      </c>
      <c r="C178" s="20" t="s">
        <v>82</v>
      </c>
      <c r="D178" s="21" t="s">
        <v>60</v>
      </c>
      <c r="E178" s="21" t="s">
        <v>68</v>
      </c>
      <c r="F178" s="22" t="s">
        <v>73</v>
      </c>
      <c r="G178" s="22" t="s">
        <v>85</v>
      </c>
      <c r="H178" s="22" t="s">
        <v>62</v>
      </c>
    </row>
    <row r="179" spans="1:16" ht="22.5">
      <c r="A179" s="11">
        <v>1</v>
      </c>
      <c r="B179" s="6" t="s">
        <v>78</v>
      </c>
      <c r="C179" s="6">
        <v>48000000</v>
      </c>
      <c r="D179" s="6">
        <f>'94'!D179+12</f>
        <v>83</v>
      </c>
      <c r="E179" s="6">
        <v>20</v>
      </c>
      <c r="F179" s="7">
        <f>'94'!F179+'94'!G179</f>
        <v>12000000</v>
      </c>
      <c r="G179" s="7">
        <f>C179/E179</f>
        <v>2400000</v>
      </c>
      <c r="H179" s="7">
        <f aca="true" t="shared" si="7" ref="H179:H185">C179-F179-G179</f>
        <v>33600000</v>
      </c>
      <c r="I179" s="2"/>
      <c r="J179" s="2"/>
      <c r="K179" s="2"/>
      <c r="L179" s="2"/>
      <c r="M179" s="2"/>
      <c r="N179" s="2"/>
      <c r="O179" s="2"/>
      <c r="P179" s="3"/>
    </row>
    <row r="180" spans="1:16" ht="22.5">
      <c r="A180" s="11">
        <v>2</v>
      </c>
      <c r="B180" s="6" t="s">
        <v>79</v>
      </c>
      <c r="C180" s="6">
        <v>824000</v>
      </c>
      <c r="D180" s="6">
        <f>'94'!D180+12</f>
        <v>72</v>
      </c>
      <c r="E180" s="6">
        <v>4</v>
      </c>
      <c r="F180" s="7">
        <f>'94'!F180+'94'!G180</f>
        <v>824000</v>
      </c>
      <c r="G180" s="7">
        <v>0</v>
      </c>
      <c r="H180" s="7">
        <f t="shared" si="7"/>
        <v>0</v>
      </c>
      <c r="I180" s="2"/>
      <c r="J180" s="2"/>
      <c r="K180" s="2"/>
      <c r="L180" s="2"/>
      <c r="M180" s="2"/>
      <c r="N180" s="2"/>
      <c r="O180" s="2"/>
      <c r="P180" s="3"/>
    </row>
    <row r="181" spans="1:16" ht="22.5">
      <c r="A181" s="11">
        <v>3</v>
      </c>
      <c r="B181" s="45" t="s">
        <v>80</v>
      </c>
      <c r="C181" s="30">
        <v>7870000</v>
      </c>
      <c r="D181" s="6">
        <f>'94'!D181+12</f>
        <v>84</v>
      </c>
      <c r="E181" s="30">
        <v>5</v>
      </c>
      <c r="F181" s="7">
        <f>'94'!F181+'94'!G181</f>
        <v>7870000</v>
      </c>
      <c r="G181" s="7">
        <v>0</v>
      </c>
      <c r="H181" s="7">
        <f t="shared" si="7"/>
        <v>0</v>
      </c>
      <c r="I181" s="32"/>
      <c r="J181" s="32"/>
      <c r="K181" s="32"/>
      <c r="L181" s="32"/>
      <c r="M181" s="32"/>
      <c r="N181" s="32"/>
      <c r="O181" s="32"/>
      <c r="P181" s="33"/>
    </row>
    <row r="182" spans="1:18" ht="22.5">
      <c r="A182" s="11">
        <v>4</v>
      </c>
      <c r="B182" s="45" t="s">
        <v>99</v>
      </c>
      <c r="C182" s="30">
        <v>4179000</v>
      </c>
      <c r="D182" s="6">
        <f>'94'!D182+12</f>
        <v>48</v>
      </c>
      <c r="E182" s="30">
        <v>4</v>
      </c>
      <c r="F182" s="7">
        <f>'94'!F182+'94'!G182</f>
        <v>3134250</v>
      </c>
      <c r="G182" s="7">
        <f>C182/E182</f>
        <v>1044750</v>
      </c>
      <c r="H182" s="7">
        <f t="shared" si="7"/>
        <v>0</v>
      </c>
      <c r="I182" s="32"/>
      <c r="J182" s="32"/>
      <c r="K182" s="32"/>
      <c r="L182" s="32"/>
      <c r="M182" s="32"/>
      <c r="N182" s="32"/>
      <c r="O182" s="32"/>
      <c r="P182" s="34"/>
      <c r="R182" s="37"/>
    </row>
    <row r="183" spans="1:18" ht="22.5">
      <c r="A183" s="11">
        <v>5</v>
      </c>
      <c r="B183" s="46" t="s">
        <v>84</v>
      </c>
      <c r="C183" s="30">
        <v>237600000</v>
      </c>
      <c r="D183" s="6">
        <f>'94'!D183+12</f>
        <v>34</v>
      </c>
      <c r="E183" s="30">
        <v>5</v>
      </c>
      <c r="F183" s="7">
        <f>'94'!F183+'94'!G183</f>
        <v>87120000</v>
      </c>
      <c r="G183" s="7">
        <f>C183/E183</f>
        <v>47520000</v>
      </c>
      <c r="H183" s="7">
        <f t="shared" si="7"/>
        <v>102960000</v>
      </c>
      <c r="I183" s="47"/>
      <c r="J183" s="47"/>
      <c r="K183" s="47"/>
      <c r="L183" s="47"/>
      <c r="M183" s="47"/>
      <c r="N183" s="47"/>
      <c r="O183" s="47"/>
      <c r="P183" s="47"/>
      <c r="R183" s="37"/>
    </row>
    <row r="184" spans="1:18" ht="22.5">
      <c r="A184" s="11">
        <v>6</v>
      </c>
      <c r="B184" s="46" t="s">
        <v>114</v>
      </c>
      <c r="C184" s="30">
        <v>50000000</v>
      </c>
      <c r="D184" s="6">
        <f>'94'!D184+12</f>
        <v>28</v>
      </c>
      <c r="E184" s="30">
        <v>5</v>
      </c>
      <c r="F184" s="7">
        <f>'94'!F184+'94'!G184</f>
        <v>13333333.333333334</v>
      </c>
      <c r="G184" s="7">
        <f>C184/E184</f>
        <v>10000000</v>
      </c>
      <c r="H184" s="7">
        <f t="shared" si="7"/>
        <v>26666666.666666664</v>
      </c>
      <c r="I184" s="47"/>
      <c r="J184" s="47"/>
      <c r="K184" s="47"/>
      <c r="L184" s="47"/>
      <c r="M184" s="47"/>
      <c r="N184" s="47"/>
      <c r="O184" s="47"/>
      <c r="P184" s="47"/>
      <c r="R184" s="37"/>
    </row>
    <row r="185" spans="1:18" ht="22.5">
      <c r="A185" s="50">
        <v>7</v>
      </c>
      <c r="B185" s="46" t="s">
        <v>114</v>
      </c>
      <c r="C185" s="30">
        <v>83050000</v>
      </c>
      <c r="D185" s="6">
        <f>'94'!D185+12</f>
        <v>19</v>
      </c>
      <c r="E185" s="30">
        <v>5</v>
      </c>
      <c r="F185" s="7">
        <f>'94'!F185+'94'!G185</f>
        <v>9689166.666666666</v>
      </c>
      <c r="G185" s="7">
        <f>C185/E185</f>
        <v>16610000</v>
      </c>
      <c r="H185" s="7">
        <f t="shared" si="7"/>
        <v>56750833.33333333</v>
      </c>
      <c r="I185" s="47"/>
      <c r="J185" s="47"/>
      <c r="K185" s="47"/>
      <c r="L185" s="47"/>
      <c r="M185" s="47"/>
      <c r="N185" s="47"/>
      <c r="O185" s="47"/>
      <c r="P185" s="47"/>
      <c r="R185" s="37"/>
    </row>
    <row r="186" spans="1:8" ht="23.25" thickBot="1">
      <c r="A186" s="61" t="s">
        <v>67</v>
      </c>
      <c r="B186" s="62"/>
      <c r="C186" s="9">
        <f aca="true" t="shared" si="8" ref="C186:H186">SUM(C179:C185)</f>
        <v>431523000</v>
      </c>
      <c r="D186" s="9">
        <f t="shared" si="8"/>
        <v>368</v>
      </c>
      <c r="E186" s="9">
        <f t="shared" si="8"/>
        <v>48</v>
      </c>
      <c r="F186" s="9">
        <f t="shared" si="8"/>
        <v>133970750</v>
      </c>
      <c r="G186" s="9">
        <f t="shared" si="8"/>
        <v>77574750</v>
      </c>
      <c r="H186" s="9">
        <f t="shared" si="8"/>
        <v>219977500</v>
      </c>
    </row>
  </sheetData>
  <sheetProtection/>
  <mergeCells count="6">
    <mergeCell ref="A1:P1"/>
    <mergeCell ref="A2:P2"/>
    <mergeCell ref="A3:H3"/>
    <mergeCell ref="A176:B176"/>
    <mergeCell ref="A177:H177"/>
    <mergeCell ref="A186:B186"/>
  </mergeCells>
  <printOptions horizontalCentered="1"/>
  <pageMargins left="0.11811023622047245" right="0.11811023622047245" top="0" bottom="0" header="0.5118110236220472" footer="0.5118110236220472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R188"/>
  <sheetViews>
    <sheetView rightToLeft="1" zoomScalePageLayoutView="0" workbookViewId="0" topLeftCell="A1">
      <pane ySplit="4" topLeftCell="A177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6.140625" style="1" bestFit="1" customWidth="1"/>
    <col min="2" max="2" width="25.28125" style="1" bestFit="1" customWidth="1"/>
    <col min="3" max="3" width="15.57421875" style="1" bestFit="1" customWidth="1"/>
    <col min="4" max="4" width="10.00390625" style="1" bestFit="1" customWidth="1"/>
    <col min="5" max="5" width="9.00390625" style="1" bestFit="1" customWidth="1"/>
    <col min="6" max="6" width="15.57421875" style="1" bestFit="1" customWidth="1"/>
    <col min="7" max="7" width="17.00390625" style="1" bestFit="1" customWidth="1"/>
    <col min="8" max="8" width="15.421875" style="1" bestFit="1" customWidth="1"/>
    <col min="9" max="9" width="15.7109375" style="1" hidden="1" customWidth="1"/>
    <col min="10" max="16" width="4.28125" style="1" hidden="1" customWidth="1"/>
    <col min="17" max="17" width="13.421875" style="1" bestFit="1" customWidth="1"/>
    <col min="18" max="18" width="16.57421875" style="1" bestFit="1" customWidth="1"/>
    <col min="19" max="19" width="14.8515625" style="1" bestFit="1" customWidth="1"/>
    <col min="20" max="16384" width="9.140625" style="1" customWidth="1"/>
  </cols>
  <sheetData>
    <row r="1" spans="1:16" ht="22.5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2.5">
      <c r="A2" s="60" t="s">
        <v>124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23.25" thickBot="1">
      <c r="A3" s="64" t="s">
        <v>111</v>
      </c>
      <c r="B3" s="64"/>
      <c r="C3" s="64"/>
      <c r="D3" s="64"/>
      <c r="E3" s="64"/>
      <c r="F3" s="64"/>
      <c r="G3" s="64"/>
      <c r="H3" s="64"/>
      <c r="I3" s="39"/>
      <c r="J3" s="39"/>
      <c r="K3" s="39"/>
      <c r="L3" s="39"/>
      <c r="M3" s="39"/>
      <c r="N3" s="39"/>
      <c r="O3" s="39"/>
      <c r="P3" s="39"/>
    </row>
    <row r="4" spans="1:16" s="26" customFormat="1" ht="22.5">
      <c r="A4" s="27" t="s">
        <v>109</v>
      </c>
      <c r="B4" s="20" t="s">
        <v>1</v>
      </c>
      <c r="C4" s="20" t="s">
        <v>82</v>
      </c>
      <c r="D4" s="21" t="s">
        <v>60</v>
      </c>
      <c r="E4" s="21" t="s">
        <v>68</v>
      </c>
      <c r="F4" s="22" t="s">
        <v>73</v>
      </c>
      <c r="G4" s="22" t="s">
        <v>85</v>
      </c>
      <c r="H4" s="22" t="s">
        <v>62</v>
      </c>
      <c r="I4" s="23" t="s">
        <v>69</v>
      </c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4">
        <v>6</v>
      </c>
      <c r="P4" s="25">
        <v>7</v>
      </c>
    </row>
    <row r="5" spans="1:16" ht="22.5">
      <c r="A5" s="11">
        <v>1</v>
      </c>
      <c r="B5" s="5" t="s">
        <v>36</v>
      </c>
      <c r="C5" s="6">
        <v>2100000</v>
      </c>
      <c r="D5" s="5">
        <f>'95'!D5+12</f>
        <v>107</v>
      </c>
      <c r="E5" s="5">
        <v>10</v>
      </c>
      <c r="F5" s="7">
        <f>'95'!F5+'95'!G5</f>
        <v>1662500</v>
      </c>
      <c r="G5" s="7">
        <f>C5/E5</f>
        <v>210000</v>
      </c>
      <c r="H5" s="7">
        <f aca="true" t="shared" si="0" ref="H5:H68">C5-F5-G5</f>
        <v>227500</v>
      </c>
      <c r="I5" s="2"/>
      <c r="J5" s="2"/>
      <c r="K5" s="2"/>
      <c r="L5" s="2"/>
      <c r="M5" s="2"/>
      <c r="N5" s="2"/>
      <c r="O5" s="2"/>
      <c r="P5" s="3"/>
    </row>
    <row r="6" spans="1:16" ht="22.5">
      <c r="A6" s="11">
        <v>2</v>
      </c>
      <c r="B6" s="7" t="s">
        <v>10</v>
      </c>
      <c r="C6" s="6">
        <v>1400000</v>
      </c>
      <c r="D6" s="5">
        <f>'95'!D6+12</f>
        <v>107</v>
      </c>
      <c r="E6" s="5">
        <v>4</v>
      </c>
      <c r="F6" s="7">
        <f>'95'!F6+'95'!G6</f>
        <v>1400000.3333333333</v>
      </c>
      <c r="G6" s="7">
        <v>0</v>
      </c>
      <c r="H6" s="7">
        <v>0</v>
      </c>
      <c r="I6" s="2"/>
      <c r="J6" s="2"/>
      <c r="K6" s="2"/>
      <c r="L6" s="2"/>
      <c r="M6" s="2"/>
      <c r="N6" s="2"/>
      <c r="O6" s="2"/>
      <c r="P6" s="3"/>
    </row>
    <row r="7" spans="1:16" ht="22.5">
      <c r="A7" s="11">
        <v>3</v>
      </c>
      <c r="B7" s="7" t="s">
        <v>11</v>
      </c>
      <c r="C7" s="6">
        <v>3500000</v>
      </c>
      <c r="D7" s="5">
        <f>'95'!D7+12</f>
        <v>107</v>
      </c>
      <c r="E7" s="5">
        <v>10</v>
      </c>
      <c r="F7" s="7">
        <f>'95'!F7+'95'!G7</f>
        <v>2770833.333333333</v>
      </c>
      <c r="G7" s="7">
        <f aca="true" t="shared" si="1" ref="G7:G70">C7/E7</f>
        <v>350000</v>
      </c>
      <c r="H7" s="7">
        <f t="shared" si="0"/>
        <v>379166.666666667</v>
      </c>
      <c r="I7" s="2"/>
      <c r="J7" s="2"/>
      <c r="K7" s="2"/>
      <c r="L7" s="2"/>
      <c r="M7" s="2"/>
      <c r="N7" s="2"/>
      <c r="O7" s="2"/>
      <c r="P7" s="3"/>
    </row>
    <row r="8" spans="1:16" ht="22.5">
      <c r="A8" s="11">
        <v>4</v>
      </c>
      <c r="B8" s="7" t="s">
        <v>12</v>
      </c>
      <c r="C8" s="6">
        <v>620000</v>
      </c>
      <c r="D8" s="5">
        <f>'95'!D8+12</f>
        <v>107</v>
      </c>
      <c r="E8" s="5">
        <v>10</v>
      </c>
      <c r="F8" s="7">
        <f>'95'!F8+'95'!G8</f>
        <v>490833.3333333334</v>
      </c>
      <c r="G8" s="7">
        <f t="shared" si="1"/>
        <v>62000</v>
      </c>
      <c r="H8" s="7">
        <f t="shared" si="0"/>
        <v>67166.66666666663</v>
      </c>
      <c r="I8" s="2"/>
      <c r="J8" s="2"/>
      <c r="K8" s="2"/>
      <c r="L8" s="2"/>
      <c r="M8" s="2"/>
      <c r="N8" s="2"/>
      <c r="O8" s="2"/>
      <c r="P8" s="3"/>
    </row>
    <row r="9" spans="1:16" ht="22.5">
      <c r="A9" s="11">
        <v>5</v>
      </c>
      <c r="B9" s="7" t="s">
        <v>12</v>
      </c>
      <c r="C9" s="6">
        <v>620000</v>
      </c>
      <c r="D9" s="5">
        <f>'95'!D9+12</f>
        <v>107</v>
      </c>
      <c r="E9" s="5">
        <v>10</v>
      </c>
      <c r="F9" s="7">
        <f>'95'!F9+'95'!G9</f>
        <v>490833.3333333334</v>
      </c>
      <c r="G9" s="7">
        <f t="shared" si="1"/>
        <v>62000</v>
      </c>
      <c r="H9" s="7">
        <f t="shared" si="0"/>
        <v>67166.66666666663</v>
      </c>
      <c r="I9" s="2"/>
      <c r="J9" s="2"/>
      <c r="K9" s="2"/>
      <c r="L9" s="2"/>
      <c r="M9" s="2"/>
      <c r="N9" s="2"/>
      <c r="O9" s="2"/>
      <c r="P9" s="3"/>
    </row>
    <row r="10" spans="1:16" ht="22.5">
      <c r="A10" s="11">
        <v>6</v>
      </c>
      <c r="B10" s="7" t="s">
        <v>12</v>
      </c>
      <c r="C10" s="6">
        <v>620000</v>
      </c>
      <c r="D10" s="5">
        <f>'95'!D10+12</f>
        <v>107</v>
      </c>
      <c r="E10" s="5">
        <v>10</v>
      </c>
      <c r="F10" s="7">
        <f>'95'!F10+'95'!G10</f>
        <v>490833.3333333334</v>
      </c>
      <c r="G10" s="7">
        <f t="shared" si="1"/>
        <v>62000</v>
      </c>
      <c r="H10" s="7">
        <f t="shared" si="0"/>
        <v>67166.66666666663</v>
      </c>
      <c r="I10" s="2"/>
      <c r="J10" s="2"/>
      <c r="K10" s="2"/>
      <c r="L10" s="2"/>
      <c r="M10" s="2"/>
      <c r="N10" s="2"/>
      <c r="O10" s="2"/>
      <c r="P10" s="3"/>
    </row>
    <row r="11" spans="1:16" ht="22.5">
      <c r="A11" s="11">
        <v>7</v>
      </c>
      <c r="B11" s="7" t="s">
        <v>12</v>
      </c>
      <c r="C11" s="6">
        <v>620000</v>
      </c>
      <c r="D11" s="5">
        <f>'95'!D11+12</f>
        <v>107</v>
      </c>
      <c r="E11" s="5">
        <v>10</v>
      </c>
      <c r="F11" s="7">
        <f>'95'!F11+'95'!G11</f>
        <v>490833.3333333334</v>
      </c>
      <c r="G11" s="7">
        <f t="shared" si="1"/>
        <v>62000</v>
      </c>
      <c r="H11" s="7">
        <f t="shared" si="0"/>
        <v>67166.66666666663</v>
      </c>
      <c r="I11" s="2"/>
      <c r="J11" s="2"/>
      <c r="K11" s="2"/>
      <c r="L11" s="2"/>
      <c r="M11" s="2"/>
      <c r="N11" s="2"/>
      <c r="O11" s="2"/>
      <c r="P11" s="3"/>
    </row>
    <row r="12" spans="1:16" ht="22.5">
      <c r="A12" s="11">
        <v>8</v>
      </c>
      <c r="B12" s="7" t="s">
        <v>13</v>
      </c>
      <c r="C12" s="8">
        <v>1450000</v>
      </c>
      <c r="D12" s="5">
        <f>'95'!D12+12</f>
        <v>107</v>
      </c>
      <c r="E12" s="5">
        <v>10</v>
      </c>
      <c r="F12" s="7">
        <f>'95'!F12+'95'!G12</f>
        <v>1147916.6666666665</v>
      </c>
      <c r="G12" s="7">
        <f t="shared" si="1"/>
        <v>145000</v>
      </c>
      <c r="H12" s="7">
        <f t="shared" si="0"/>
        <v>157083.3333333335</v>
      </c>
      <c r="I12" s="2"/>
      <c r="J12" s="2"/>
      <c r="K12" s="2"/>
      <c r="L12" s="2"/>
      <c r="M12" s="2"/>
      <c r="N12" s="2"/>
      <c r="O12" s="2"/>
      <c r="P12" s="3"/>
    </row>
    <row r="13" spans="1:16" ht="22.5">
      <c r="A13" s="11">
        <v>9</v>
      </c>
      <c r="B13" s="7" t="s">
        <v>14</v>
      </c>
      <c r="C13" s="6">
        <v>1350000</v>
      </c>
      <c r="D13" s="5">
        <f>'95'!D13+12</f>
        <v>107</v>
      </c>
      <c r="E13" s="5">
        <v>10</v>
      </c>
      <c r="F13" s="7">
        <f>'95'!F13+'95'!G13</f>
        <v>1068750</v>
      </c>
      <c r="G13" s="7">
        <f t="shared" si="1"/>
        <v>135000</v>
      </c>
      <c r="H13" s="7">
        <f t="shared" si="0"/>
        <v>146250</v>
      </c>
      <c r="I13" s="2"/>
      <c r="J13" s="2"/>
      <c r="K13" s="2"/>
      <c r="L13" s="2"/>
      <c r="M13" s="2"/>
      <c r="N13" s="2"/>
      <c r="O13" s="2"/>
      <c r="P13" s="3"/>
    </row>
    <row r="14" spans="1:16" ht="22.5">
      <c r="A14" s="11">
        <v>10</v>
      </c>
      <c r="B14" s="7" t="s">
        <v>15</v>
      </c>
      <c r="C14" s="6">
        <v>1450000</v>
      </c>
      <c r="D14" s="5">
        <f>'95'!D14+12</f>
        <v>107</v>
      </c>
      <c r="E14" s="5">
        <v>10</v>
      </c>
      <c r="F14" s="7">
        <f>'95'!F14+'95'!G14</f>
        <v>1147916.6666666665</v>
      </c>
      <c r="G14" s="7">
        <f t="shared" si="1"/>
        <v>145000</v>
      </c>
      <c r="H14" s="7">
        <f t="shared" si="0"/>
        <v>157083.3333333335</v>
      </c>
      <c r="I14" s="2"/>
      <c r="J14" s="2"/>
      <c r="K14" s="2"/>
      <c r="L14" s="2"/>
      <c r="M14" s="2"/>
      <c r="N14" s="2"/>
      <c r="O14" s="2"/>
      <c r="P14" s="3"/>
    </row>
    <row r="15" spans="1:16" ht="22.5">
      <c r="A15" s="11">
        <v>11</v>
      </c>
      <c r="B15" s="5" t="s">
        <v>17</v>
      </c>
      <c r="C15" s="6">
        <v>1200000</v>
      </c>
      <c r="D15" s="5">
        <f>'95'!D15+12</f>
        <v>107</v>
      </c>
      <c r="E15" s="5">
        <v>4</v>
      </c>
      <c r="F15" s="7">
        <f>'95'!F15+'95'!G15</f>
        <v>1200000</v>
      </c>
      <c r="G15" s="7">
        <v>0</v>
      </c>
      <c r="H15" s="7">
        <f t="shared" si="0"/>
        <v>0</v>
      </c>
      <c r="I15" s="2"/>
      <c r="J15" s="2"/>
      <c r="K15" s="2"/>
      <c r="L15" s="2"/>
      <c r="M15" s="2"/>
      <c r="N15" s="2"/>
      <c r="O15" s="2"/>
      <c r="P15" s="3"/>
    </row>
    <row r="16" spans="1:16" ht="22.5">
      <c r="A16" s="11">
        <v>12</v>
      </c>
      <c r="B16" s="5" t="s">
        <v>17</v>
      </c>
      <c r="C16" s="6">
        <v>1200000</v>
      </c>
      <c r="D16" s="5">
        <f>'95'!D16+12</f>
        <v>107</v>
      </c>
      <c r="E16" s="5">
        <v>4</v>
      </c>
      <c r="F16" s="7">
        <f>'95'!F16+'95'!G16</f>
        <v>1200000</v>
      </c>
      <c r="G16" s="7">
        <v>0</v>
      </c>
      <c r="H16" s="7">
        <f t="shared" si="0"/>
        <v>0</v>
      </c>
      <c r="I16" s="2"/>
      <c r="J16" s="2"/>
      <c r="K16" s="2"/>
      <c r="L16" s="2"/>
      <c r="M16" s="2"/>
      <c r="N16" s="2"/>
      <c r="O16" s="2"/>
      <c r="P16" s="3"/>
    </row>
    <row r="17" spans="1:16" ht="22.5">
      <c r="A17" s="11">
        <v>13</v>
      </c>
      <c r="B17" s="7" t="s">
        <v>16</v>
      </c>
      <c r="C17" s="6">
        <v>4000000</v>
      </c>
      <c r="D17" s="5">
        <f>'95'!D17+12</f>
        <v>107</v>
      </c>
      <c r="E17" s="5">
        <v>4</v>
      </c>
      <c r="F17" s="7">
        <f>'95'!F17+'95'!G17</f>
        <v>4000000</v>
      </c>
      <c r="G17" s="7">
        <v>0</v>
      </c>
      <c r="H17" s="7">
        <f t="shared" si="0"/>
        <v>0</v>
      </c>
      <c r="I17" s="2"/>
      <c r="J17" s="2"/>
      <c r="K17" s="2"/>
      <c r="L17" s="2"/>
      <c r="M17" s="2"/>
      <c r="N17" s="2"/>
      <c r="O17" s="2"/>
      <c r="P17" s="3"/>
    </row>
    <row r="18" spans="1:16" ht="22.5">
      <c r="A18" s="11">
        <v>14</v>
      </c>
      <c r="B18" s="7" t="s">
        <v>16</v>
      </c>
      <c r="C18" s="6">
        <v>4000000</v>
      </c>
      <c r="D18" s="5">
        <f>'95'!D18+12</f>
        <v>107</v>
      </c>
      <c r="E18" s="5">
        <v>4</v>
      </c>
      <c r="F18" s="7">
        <f>'95'!F18+'95'!G18</f>
        <v>4000000</v>
      </c>
      <c r="G18" s="7">
        <v>0</v>
      </c>
      <c r="H18" s="7">
        <f t="shared" si="0"/>
        <v>0</v>
      </c>
      <c r="I18" s="2"/>
      <c r="J18" s="2"/>
      <c r="K18" s="2"/>
      <c r="L18" s="2"/>
      <c r="M18" s="2"/>
      <c r="N18" s="2"/>
      <c r="O18" s="2"/>
      <c r="P18" s="3"/>
    </row>
    <row r="19" spans="1:16" ht="22.5">
      <c r="A19" s="11">
        <v>15</v>
      </c>
      <c r="B19" s="5" t="s">
        <v>18</v>
      </c>
      <c r="C19" s="6">
        <v>50000</v>
      </c>
      <c r="D19" s="5">
        <f>'95'!D19+12</f>
        <v>107</v>
      </c>
      <c r="E19" s="5">
        <v>4</v>
      </c>
      <c r="F19" s="7">
        <f>'95'!F19+'95'!G19</f>
        <v>50000.333333333336</v>
      </c>
      <c r="G19" s="7">
        <v>0</v>
      </c>
      <c r="H19" s="7">
        <v>0</v>
      </c>
      <c r="I19" s="2"/>
      <c r="J19" s="2"/>
      <c r="K19" s="2"/>
      <c r="L19" s="2"/>
      <c r="M19" s="2"/>
      <c r="N19" s="2"/>
      <c r="O19" s="2"/>
      <c r="P19" s="3"/>
    </row>
    <row r="20" spans="1:16" ht="22.5">
      <c r="A20" s="11">
        <v>16</v>
      </c>
      <c r="B20" s="5" t="s">
        <v>18</v>
      </c>
      <c r="C20" s="6">
        <v>50000</v>
      </c>
      <c r="D20" s="5">
        <f>'95'!D20+12</f>
        <v>107</v>
      </c>
      <c r="E20" s="5">
        <v>4</v>
      </c>
      <c r="F20" s="7">
        <f>'95'!F20+'95'!G20</f>
        <v>50000.333333333336</v>
      </c>
      <c r="G20" s="7">
        <v>0</v>
      </c>
      <c r="H20" s="7">
        <v>0</v>
      </c>
      <c r="I20" s="2"/>
      <c r="J20" s="2"/>
      <c r="K20" s="2"/>
      <c r="L20" s="2"/>
      <c r="M20" s="2"/>
      <c r="N20" s="2"/>
      <c r="O20" s="2"/>
      <c r="P20" s="3"/>
    </row>
    <row r="21" spans="1:16" ht="22.5">
      <c r="A21" s="11">
        <v>17</v>
      </c>
      <c r="B21" s="5" t="s">
        <v>19</v>
      </c>
      <c r="C21" s="6">
        <v>200000</v>
      </c>
      <c r="D21" s="5">
        <f>'95'!D21+12</f>
        <v>107</v>
      </c>
      <c r="E21" s="5">
        <v>4</v>
      </c>
      <c r="F21" s="7">
        <f>'95'!F21+'95'!G21</f>
        <v>200000.33333333334</v>
      </c>
      <c r="G21" s="7">
        <v>0</v>
      </c>
      <c r="H21" s="7">
        <v>0</v>
      </c>
      <c r="I21" s="2"/>
      <c r="J21" s="2"/>
      <c r="K21" s="2"/>
      <c r="L21" s="2"/>
      <c r="M21" s="2"/>
      <c r="N21" s="2"/>
      <c r="O21" s="2"/>
      <c r="P21" s="3"/>
    </row>
    <row r="22" spans="1:16" ht="22.5">
      <c r="A22" s="11">
        <v>18</v>
      </c>
      <c r="B22" s="5" t="s">
        <v>19</v>
      </c>
      <c r="C22" s="6">
        <v>200000</v>
      </c>
      <c r="D22" s="5">
        <f>'95'!D22+12</f>
        <v>107</v>
      </c>
      <c r="E22" s="5">
        <v>4</v>
      </c>
      <c r="F22" s="7">
        <f>'95'!F22+'95'!G22</f>
        <v>200000.33333333334</v>
      </c>
      <c r="G22" s="7">
        <v>0</v>
      </c>
      <c r="H22" s="7">
        <v>0</v>
      </c>
      <c r="I22" s="2"/>
      <c r="J22" s="2"/>
      <c r="K22" s="2"/>
      <c r="L22" s="2"/>
      <c r="M22" s="2"/>
      <c r="N22" s="2"/>
      <c r="O22" s="2"/>
      <c r="P22" s="3"/>
    </row>
    <row r="23" spans="1:16" ht="22.5">
      <c r="A23" s="11">
        <v>19</v>
      </c>
      <c r="B23" s="5" t="s">
        <v>20</v>
      </c>
      <c r="C23" s="6">
        <v>600000</v>
      </c>
      <c r="D23" s="5">
        <f>'95'!D23+12</f>
        <v>107</v>
      </c>
      <c r="E23" s="5">
        <v>10</v>
      </c>
      <c r="F23" s="7">
        <f>'95'!F23+'95'!G23</f>
        <v>475000</v>
      </c>
      <c r="G23" s="7">
        <f t="shared" si="1"/>
        <v>60000</v>
      </c>
      <c r="H23" s="7">
        <f t="shared" si="0"/>
        <v>65000</v>
      </c>
      <c r="I23" s="2"/>
      <c r="J23" s="2"/>
      <c r="K23" s="2"/>
      <c r="L23" s="2"/>
      <c r="M23" s="2"/>
      <c r="N23" s="2"/>
      <c r="O23" s="2"/>
      <c r="P23" s="3"/>
    </row>
    <row r="24" spans="1:16" ht="22.5">
      <c r="A24" s="11">
        <v>20</v>
      </c>
      <c r="B24" s="5" t="s">
        <v>20</v>
      </c>
      <c r="C24" s="6">
        <v>600000</v>
      </c>
      <c r="D24" s="5">
        <f>'95'!D24+12</f>
        <v>107</v>
      </c>
      <c r="E24" s="5">
        <v>10</v>
      </c>
      <c r="F24" s="7">
        <f>'95'!F24+'95'!G24</f>
        <v>475000</v>
      </c>
      <c r="G24" s="7">
        <f t="shared" si="1"/>
        <v>60000</v>
      </c>
      <c r="H24" s="7">
        <f t="shared" si="0"/>
        <v>65000</v>
      </c>
      <c r="I24" s="2"/>
      <c r="J24" s="2"/>
      <c r="K24" s="2"/>
      <c r="L24" s="2"/>
      <c r="M24" s="2"/>
      <c r="N24" s="2"/>
      <c r="O24" s="2"/>
      <c r="P24" s="3"/>
    </row>
    <row r="25" spans="1:16" ht="22.5">
      <c r="A25" s="11">
        <v>21</v>
      </c>
      <c r="B25" s="7" t="s">
        <v>21</v>
      </c>
      <c r="C25" s="6">
        <f>7490000-1200000</f>
        <v>6290000</v>
      </c>
      <c r="D25" s="5">
        <f>'95'!D25+12</f>
        <v>107</v>
      </c>
      <c r="E25" s="5">
        <v>10</v>
      </c>
      <c r="F25" s="7">
        <f>'95'!F25+'95'!G25</f>
        <v>4979583.333333334</v>
      </c>
      <c r="G25" s="7">
        <f t="shared" si="1"/>
        <v>629000</v>
      </c>
      <c r="H25" s="7">
        <f t="shared" si="0"/>
        <v>681416.666666666</v>
      </c>
      <c r="I25" s="2"/>
      <c r="J25" s="2"/>
      <c r="K25" s="2"/>
      <c r="L25" s="2"/>
      <c r="M25" s="2"/>
      <c r="N25" s="2"/>
      <c r="O25" s="2"/>
      <c r="P25" s="3"/>
    </row>
    <row r="26" spans="1:16" ht="22.5">
      <c r="A26" s="11">
        <v>22</v>
      </c>
      <c r="B26" s="5" t="s">
        <v>22</v>
      </c>
      <c r="C26" s="6">
        <v>400000</v>
      </c>
      <c r="D26" s="5">
        <f>'95'!D26+12</f>
        <v>107</v>
      </c>
      <c r="E26" s="5">
        <v>10</v>
      </c>
      <c r="F26" s="7">
        <f>'95'!F26+'95'!G26</f>
        <v>316666.6666666666</v>
      </c>
      <c r="G26" s="7">
        <f t="shared" si="1"/>
        <v>40000</v>
      </c>
      <c r="H26" s="7">
        <f t="shared" si="0"/>
        <v>43333.33333333337</v>
      </c>
      <c r="I26" s="2"/>
      <c r="J26" s="2"/>
      <c r="K26" s="2"/>
      <c r="L26" s="2"/>
      <c r="M26" s="2"/>
      <c r="N26" s="2"/>
      <c r="O26" s="2"/>
      <c r="P26" s="3"/>
    </row>
    <row r="27" spans="1:16" ht="22.5">
      <c r="A27" s="11">
        <v>23</v>
      </c>
      <c r="B27" s="5" t="s">
        <v>23</v>
      </c>
      <c r="C27" s="6">
        <v>2500000</v>
      </c>
      <c r="D27" s="5">
        <f>'95'!D27+12</f>
        <v>107</v>
      </c>
      <c r="E27" s="5">
        <v>10</v>
      </c>
      <c r="F27" s="7">
        <f>'95'!F27+'95'!G27</f>
        <v>1979166.6666666665</v>
      </c>
      <c r="G27" s="7">
        <f t="shared" si="1"/>
        <v>250000</v>
      </c>
      <c r="H27" s="7">
        <f t="shared" si="0"/>
        <v>270833.3333333335</v>
      </c>
      <c r="I27" s="2"/>
      <c r="J27" s="2"/>
      <c r="K27" s="2"/>
      <c r="L27" s="2"/>
      <c r="M27" s="2"/>
      <c r="N27" s="2"/>
      <c r="O27" s="2"/>
      <c r="P27" s="3"/>
    </row>
    <row r="28" spans="1:16" ht="22.5">
      <c r="A28" s="11">
        <v>24</v>
      </c>
      <c r="B28" s="5" t="s">
        <v>24</v>
      </c>
      <c r="C28" s="6">
        <v>10940000</v>
      </c>
      <c r="D28" s="5">
        <f>'95'!D28+12</f>
        <v>107</v>
      </c>
      <c r="E28" s="5">
        <v>10</v>
      </c>
      <c r="F28" s="7">
        <f>'95'!F28+'95'!G28</f>
        <v>8660833.333333334</v>
      </c>
      <c r="G28" s="7">
        <f t="shared" si="1"/>
        <v>1094000</v>
      </c>
      <c r="H28" s="7">
        <f t="shared" si="0"/>
        <v>1185166.666666666</v>
      </c>
      <c r="I28" s="2"/>
      <c r="J28" s="2"/>
      <c r="K28" s="2"/>
      <c r="L28" s="2"/>
      <c r="M28" s="2"/>
      <c r="N28" s="2"/>
      <c r="O28" s="2"/>
      <c r="P28" s="3"/>
    </row>
    <row r="29" spans="1:16" ht="22.5">
      <c r="A29" s="11">
        <v>25</v>
      </c>
      <c r="B29" s="5" t="s">
        <v>25</v>
      </c>
      <c r="C29" s="6">
        <v>1500000</v>
      </c>
      <c r="D29" s="5">
        <f>'95'!D29+12</f>
        <v>106</v>
      </c>
      <c r="E29" s="5">
        <v>10</v>
      </c>
      <c r="F29" s="7">
        <f>'95'!F29+'95'!G29</f>
        <v>1175000</v>
      </c>
      <c r="G29" s="7">
        <f t="shared" si="1"/>
        <v>150000</v>
      </c>
      <c r="H29" s="7">
        <f t="shared" si="0"/>
        <v>175000</v>
      </c>
      <c r="I29" s="2"/>
      <c r="J29" s="2"/>
      <c r="K29" s="2"/>
      <c r="L29" s="2"/>
      <c r="M29" s="2"/>
      <c r="N29" s="2"/>
      <c r="O29" s="2"/>
      <c r="P29" s="3"/>
    </row>
    <row r="30" spans="1:16" ht="22.5">
      <c r="A30" s="11">
        <v>26</v>
      </c>
      <c r="B30" s="5" t="s">
        <v>20</v>
      </c>
      <c r="C30" s="6">
        <v>180000</v>
      </c>
      <c r="D30" s="5">
        <f>'95'!D30+12</f>
        <v>106</v>
      </c>
      <c r="E30" s="5">
        <v>10</v>
      </c>
      <c r="F30" s="7">
        <f>'95'!F30+'95'!G30</f>
        <v>141000</v>
      </c>
      <c r="G30" s="7">
        <f t="shared" si="1"/>
        <v>18000</v>
      </c>
      <c r="H30" s="7">
        <f t="shared" si="0"/>
        <v>21000</v>
      </c>
      <c r="I30" s="2"/>
      <c r="J30" s="2"/>
      <c r="K30" s="2"/>
      <c r="L30" s="2"/>
      <c r="M30" s="2"/>
      <c r="N30" s="2"/>
      <c r="O30" s="2"/>
      <c r="P30" s="3"/>
    </row>
    <row r="31" spans="1:16" ht="22.5">
      <c r="A31" s="11">
        <v>27</v>
      </c>
      <c r="B31" s="5" t="s">
        <v>26</v>
      </c>
      <c r="C31" s="6">
        <v>752500</v>
      </c>
      <c r="D31" s="5">
        <f>'95'!D31+12</f>
        <v>106</v>
      </c>
      <c r="E31" s="5">
        <v>10</v>
      </c>
      <c r="F31" s="7">
        <f>'95'!F31+'95'!G31</f>
        <v>589458.3333333334</v>
      </c>
      <c r="G31" s="7">
        <f t="shared" si="1"/>
        <v>75250</v>
      </c>
      <c r="H31" s="7">
        <f t="shared" si="0"/>
        <v>87791.66666666663</v>
      </c>
      <c r="I31" s="2"/>
      <c r="J31" s="2"/>
      <c r="K31" s="2"/>
      <c r="L31" s="2"/>
      <c r="M31" s="2"/>
      <c r="N31" s="2"/>
      <c r="O31" s="2"/>
      <c r="P31" s="3"/>
    </row>
    <row r="32" spans="1:16" ht="22.5">
      <c r="A32" s="11">
        <v>28</v>
      </c>
      <c r="B32" s="5" t="s">
        <v>26</v>
      </c>
      <c r="C32" s="6">
        <v>752500</v>
      </c>
      <c r="D32" s="5">
        <f>'95'!D32+12</f>
        <v>106</v>
      </c>
      <c r="E32" s="5">
        <v>10</v>
      </c>
      <c r="F32" s="7">
        <f>'95'!F32+'95'!G32</f>
        <v>589458.3333333334</v>
      </c>
      <c r="G32" s="7">
        <f t="shared" si="1"/>
        <v>75250</v>
      </c>
      <c r="H32" s="7">
        <f t="shared" si="0"/>
        <v>87791.66666666663</v>
      </c>
      <c r="I32" s="2"/>
      <c r="J32" s="2"/>
      <c r="K32" s="2"/>
      <c r="L32" s="2"/>
      <c r="M32" s="2"/>
      <c r="N32" s="2"/>
      <c r="O32" s="2"/>
      <c r="P32" s="3"/>
    </row>
    <row r="33" spans="1:16" ht="22.5">
      <c r="A33" s="11">
        <v>29</v>
      </c>
      <c r="B33" s="5" t="s">
        <v>4</v>
      </c>
      <c r="C33" s="6">
        <v>850000</v>
      </c>
      <c r="D33" s="5">
        <f>'95'!D33+12</f>
        <v>106</v>
      </c>
      <c r="E33" s="5">
        <v>10</v>
      </c>
      <c r="F33" s="7">
        <f>'95'!F33+'95'!G33</f>
        <v>665833.3333333333</v>
      </c>
      <c r="G33" s="7">
        <f t="shared" si="1"/>
        <v>85000</v>
      </c>
      <c r="H33" s="7">
        <f t="shared" si="0"/>
        <v>99166.66666666674</v>
      </c>
      <c r="I33" s="2"/>
      <c r="J33" s="2"/>
      <c r="K33" s="2"/>
      <c r="L33" s="2"/>
      <c r="M33" s="2"/>
      <c r="N33" s="2"/>
      <c r="O33" s="2"/>
      <c r="P33" s="3"/>
    </row>
    <row r="34" spans="1:16" ht="22.5">
      <c r="A34" s="11">
        <v>30</v>
      </c>
      <c r="B34" s="5" t="s">
        <v>4</v>
      </c>
      <c r="C34" s="6">
        <v>850000</v>
      </c>
      <c r="D34" s="5">
        <f>'95'!D34+12</f>
        <v>106</v>
      </c>
      <c r="E34" s="5">
        <v>10</v>
      </c>
      <c r="F34" s="7">
        <f>'95'!F34+'95'!G34</f>
        <v>665833.3333333333</v>
      </c>
      <c r="G34" s="7">
        <f t="shared" si="1"/>
        <v>85000</v>
      </c>
      <c r="H34" s="7">
        <f t="shared" si="0"/>
        <v>99166.66666666674</v>
      </c>
      <c r="I34" s="2"/>
      <c r="J34" s="2"/>
      <c r="K34" s="2"/>
      <c r="L34" s="2"/>
      <c r="M34" s="2"/>
      <c r="N34" s="2"/>
      <c r="O34" s="2"/>
      <c r="P34" s="3"/>
    </row>
    <row r="35" spans="1:16" ht="22.5">
      <c r="A35" s="11">
        <v>31</v>
      </c>
      <c r="B35" s="5" t="s">
        <v>4</v>
      </c>
      <c r="C35" s="6">
        <v>850000</v>
      </c>
      <c r="D35" s="5">
        <f>'95'!D35+12</f>
        <v>106</v>
      </c>
      <c r="E35" s="5">
        <v>10</v>
      </c>
      <c r="F35" s="7">
        <f>'95'!F35+'95'!G35</f>
        <v>665833.3333333333</v>
      </c>
      <c r="G35" s="7">
        <f t="shared" si="1"/>
        <v>85000</v>
      </c>
      <c r="H35" s="7">
        <f t="shared" si="0"/>
        <v>99166.66666666674</v>
      </c>
      <c r="I35" s="2"/>
      <c r="J35" s="2"/>
      <c r="K35" s="2"/>
      <c r="L35" s="2"/>
      <c r="M35" s="2"/>
      <c r="N35" s="2"/>
      <c r="O35" s="2"/>
      <c r="P35" s="3"/>
    </row>
    <row r="36" spans="1:16" ht="22.5">
      <c r="A36" s="11">
        <v>32</v>
      </c>
      <c r="B36" s="5" t="s">
        <v>5</v>
      </c>
      <c r="C36" s="6">
        <f>1900000-295000</f>
        <v>1605000</v>
      </c>
      <c r="D36" s="5">
        <f>'95'!D36+12</f>
        <v>106</v>
      </c>
      <c r="E36" s="5">
        <v>10</v>
      </c>
      <c r="F36" s="7">
        <f>'95'!F36+'95'!G36</f>
        <v>1257250</v>
      </c>
      <c r="G36" s="7">
        <f t="shared" si="1"/>
        <v>160500</v>
      </c>
      <c r="H36" s="7">
        <f t="shared" si="0"/>
        <v>187250</v>
      </c>
      <c r="I36" s="2"/>
      <c r="J36" s="2"/>
      <c r="K36" s="2"/>
      <c r="L36" s="2"/>
      <c r="M36" s="2"/>
      <c r="N36" s="2"/>
      <c r="O36" s="2"/>
      <c r="P36" s="3"/>
    </row>
    <row r="37" spans="1:16" ht="22.5">
      <c r="A37" s="11">
        <v>33</v>
      </c>
      <c r="B37" s="5" t="s">
        <v>6</v>
      </c>
      <c r="C37" s="6">
        <v>820000</v>
      </c>
      <c r="D37" s="5">
        <f>'95'!D37+12</f>
        <v>106</v>
      </c>
      <c r="E37" s="5">
        <v>10</v>
      </c>
      <c r="F37" s="7">
        <f>'95'!F37+'95'!G37</f>
        <v>642333.3333333333</v>
      </c>
      <c r="G37" s="7">
        <f t="shared" si="1"/>
        <v>82000</v>
      </c>
      <c r="H37" s="7">
        <f t="shared" si="0"/>
        <v>95666.66666666674</v>
      </c>
      <c r="I37" s="2"/>
      <c r="J37" s="2"/>
      <c r="K37" s="2"/>
      <c r="L37" s="2"/>
      <c r="M37" s="2"/>
      <c r="N37" s="2"/>
      <c r="O37" s="2"/>
      <c r="P37" s="3"/>
    </row>
    <row r="38" spans="1:16" ht="22.5">
      <c r="A38" s="11">
        <v>34</v>
      </c>
      <c r="B38" s="5" t="s">
        <v>6</v>
      </c>
      <c r="C38" s="6">
        <v>820000</v>
      </c>
      <c r="D38" s="5">
        <f>'95'!D38+12</f>
        <v>106</v>
      </c>
      <c r="E38" s="5">
        <v>10</v>
      </c>
      <c r="F38" s="7">
        <f>'95'!F38+'95'!G38</f>
        <v>642333.3333333333</v>
      </c>
      <c r="G38" s="7">
        <f t="shared" si="1"/>
        <v>82000</v>
      </c>
      <c r="H38" s="7">
        <f t="shared" si="0"/>
        <v>95666.66666666674</v>
      </c>
      <c r="I38" s="2"/>
      <c r="J38" s="2"/>
      <c r="K38" s="2"/>
      <c r="L38" s="2"/>
      <c r="M38" s="2"/>
      <c r="N38" s="2"/>
      <c r="O38" s="2"/>
      <c r="P38" s="3"/>
    </row>
    <row r="39" spans="1:16" ht="22.5">
      <c r="A39" s="11">
        <v>35</v>
      </c>
      <c r="B39" s="7" t="s">
        <v>27</v>
      </c>
      <c r="C39" s="6">
        <v>110000</v>
      </c>
      <c r="D39" s="5">
        <f>'95'!D39+12</f>
        <v>106</v>
      </c>
      <c r="E39" s="5">
        <v>10</v>
      </c>
      <c r="F39" s="7">
        <f>'95'!F39+'95'!G39</f>
        <v>86166.66666666666</v>
      </c>
      <c r="G39" s="7">
        <f t="shared" si="1"/>
        <v>11000</v>
      </c>
      <c r="H39" s="7">
        <f t="shared" si="0"/>
        <v>12833.333333333343</v>
      </c>
      <c r="I39" s="2"/>
      <c r="J39" s="2"/>
      <c r="K39" s="2"/>
      <c r="L39" s="2"/>
      <c r="M39" s="2"/>
      <c r="N39" s="2"/>
      <c r="O39" s="2"/>
      <c r="P39" s="3"/>
    </row>
    <row r="40" spans="1:16" ht="22.5">
      <c r="A40" s="11">
        <v>36</v>
      </c>
      <c r="B40" s="7" t="s">
        <v>28</v>
      </c>
      <c r="C40" s="6">
        <v>65000</v>
      </c>
      <c r="D40" s="5">
        <f>'95'!D40+12</f>
        <v>106</v>
      </c>
      <c r="E40" s="5">
        <v>10</v>
      </c>
      <c r="F40" s="7">
        <f>'95'!F40+'95'!G40</f>
        <v>50916.66666666667</v>
      </c>
      <c r="G40" s="7">
        <f t="shared" si="1"/>
        <v>6500</v>
      </c>
      <c r="H40" s="7">
        <f t="shared" si="0"/>
        <v>7583.3333333333285</v>
      </c>
      <c r="I40" s="2"/>
      <c r="J40" s="2"/>
      <c r="K40" s="2"/>
      <c r="L40" s="2"/>
      <c r="M40" s="2"/>
      <c r="N40" s="2"/>
      <c r="O40" s="2"/>
      <c r="P40" s="3"/>
    </row>
    <row r="41" spans="1:16" ht="22.5">
      <c r="A41" s="11">
        <v>37</v>
      </c>
      <c r="B41" s="7" t="s">
        <v>28</v>
      </c>
      <c r="C41" s="6">
        <v>65000</v>
      </c>
      <c r="D41" s="5">
        <f>'95'!D41+12</f>
        <v>106</v>
      </c>
      <c r="E41" s="5">
        <v>10</v>
      </c>
      <c r="F41" s="7">
        <f>'95'!F41+'95'!G41</f>
        <v>50916.66666666667</v>
      </c>
      <c r="G41" s="7">
        <f t="shared" si="1"/>
        <v>6500</v>
      </c>
      <c r="H41" s="7">
        <f t="shared" si="0"/>
        <v>7583.3333333333285</v>
      </c>
      <c r="I41" s="2"/>
      <c r="J41" s="2"/>
      <c r="K41" s="2"/>
      <c r="L41" s="2"/>
      <c r="M41" s="2"/>
      <c r="N41" s="2"/>
      <c r="O41" s="2"/>
      <c r="P41" s="3"/>
    </row>
    <row r="42" spans="1:16" ht="22.5">
      <c r="A42" s="11">
        <v>38</v>
      </c>
      <c r="B42" s="7" t="s">
        <v>29</v>
      </c>
      <c r="C42" s="6">
        <v>55000</v>
      </c>
      <c r="D42" s="5">
        <f>'95'!D42+12</f>
        <v>106</v>
      </c>
      <c r="E42" s="5">
        <v>10</v>
      </c>
      <c r="F42" s="7">
        <f>'95'!F42+'95'!G42</f>
        <v>43083.33333333333</v>
      </c>
      <c r="G42" s="7">
        <f t="shared" si="1"/>
        <v>5500</v>
      </c>
      <c r="H42" s="7">
        <f t="shared" si="0"/>
        <v>6416.6666666666715</v>
      </c>
      <c r="I42" s="2"/>
      <c r="J42" s="2"/>
      <c r="K42" s="2"/>
      <c r="L42" s="2"/>
      <c r="M42" s="2"/>
      <c r="N42" s="2"/>
      <c r="O42" s="2"/>
      <c r="P42" s="3"/>
    </row>
    <row r="43" spans="1:16" ht="22.5">
      <c r="A43" s="11">
        <v>39</v>
      </c>
      <c r="B43" s="5" t="s">
        <v>7</v>
      </c>
      <c r="C43" s="6">
        <v>6940000</v>
      </c>
      <c r="D43" s="5">
        <f>'95'!D43+12</f>
        <v>106</v>
      </c>
      <c r="E43" s="5">
        <v>10</v>
      </c>
      <c r="F43" s="7">
        <f>'95'!F43+'95'!G43</f>
        <v>5436333.333333334</v>
      </c>
      <c r="G43" s="7">
        <f t="shared" si="1"/>
        <v>694000</v>
      </c>
      <c r="H43" s="7">
        <f t="shared" si="0"/>
        <v>809666.666666666</v>
      </c>
      <c r="I43" s="2"/>
      <c r="J43" s="2"/>
      <c r="K43" s="2"/>
      <c r="L43" s="2"/>
      <c r="M43" s="2"/>
      <c r="N43" s="2"/>
      <c r="O43" s="2"/>
      <c r="P43" s="3"/>
    </row>
    <row r="44" spans="1:16" ht="22.5">
      <c r="A44" s="11">
        <v>40</v>
      </c>
      <c r="B44" s="7" t="s">
        <v>30</v>
      </c>
      <c r="C44" s="6">
        <v>1950000</v>
      </c>
      <c r="D44" s="5">
        <f>'95'!D44+12</f>
        <v>105</v>
      </c>
      <c r="E44" s="5">
        <v>4</v>
      </c>
      <c r="F44" s="7">
        <f>'95'!F44+'95'!G44</f>
        <v>1950000</v>
      </c>
      <c r="G44" s="7">
        <v>0</v>
      </c>
      <c r="H44" s="7">
        <f t="shared" si="0"/>
        <v>0</v>
      </c>
      <c r="I44" s="2"/>
      <c r="J44" s="2"/>
      <c r="K44" s="2"/>
      <c r="L44" s="2"/>
      <c r="M44" s="2"/>
      <c r="N44" s="2"/>
      <c r="O44" s="2"/>
      <c r="P44" s="3"/>
    </row>
    <row r="45" spans="1:16" ht="22.5">
      <c r="A45" s="11">
        <v>41</v>
      </c>
      <c r="B45" s="7" t="s">
        <v>30</v>
      </c>
      <c r="C45" s="6">
        <v>1950000</v>
      </c>
      <c r="D45" s="5">
        <f>'95'!D45+12</f>
        <v>105</v>
      </c>
      <c r="E45" s="5">
        <v>4</v>
      </c>
      <c r="F45" s="7">
        <f>'95'!F45+'95'!G45</f>
        <v>1950000</v>
      </c>
      <c r="G45" s="7">
        <v>0</v>
      </c>
      <c r="H45" s="7">
        <f t="shared" si="0"/>
        <v>0</v>
      </c>
      <c r="I45" s="2"/>
      <c r="J45" s="2"/>
      <c r="K45" s="2"/>
      <c r="L45" s="2"/>
      <c r="M45" s="2"/>
      <c r="N45" s="2"/>
      <c r="O45" s="2"/>
      <c r="P45" s="3"/>
    </row>
    <row r="46" spans="1:16" ht="22.5">
      <c r="A46" s="11">
        <v>42</v>
      </c>
      <c r="B46" s="7" t="s">
        <v>30</v>
      </c>
      <c r="C46" s="6">
        <v>1950000</v>
      </c>
      <c r="D46" s="5">
        <f>'95'!D46+12</f>
        <v>105</v>
      </c>
      <c r="E46" s="5">
        <v>4</v>
      </c>
      <c r="F46" s="7">
        <f>'95'!F46+'95'!G46</f>
        <v>1950000</v>
      </c>
      <c r="G46" s="7">
        <v>0</v>
      </c>
      <c r="H46" s="7">
        <f t="shared" si="0"/>
        <v>0</v>
      </c>
      <c r="I46" s="2"/>
      <c r="J46" s="2"/>
      <c r="K46" s="2"/>
      <c r="L46" s="2"/>
      <c r="M46" s="2"/>
      <c r="N46" s="2"/>
      <c r="O46" s="2"/>
      <c r="P46" s="3"/>
    </row>
    <row r="47" spans="1:16" ht="22.5">
      <c r="A47" s="11">
        <v>43</v>
      </c>
      <c r="B47" s="5" t="s">
        <v>19</v>
      </c>
      <c r="C47" s="6">
        <v>300000</v>
      </c>
      <c r="D47" s="5">
        <f>'95'!D47+12</f>
        <v>105</v>
      </c>
      <c r="E47" s="5">
        <v>4</v>
      </c>
      <c r="F47" s="7">
        <f>'95'!F47+'95'!G47</f>
        <v>300000</v>
      </c>
      <c r="G47" s="7">
        <v>0</v>
      </c>
      <c r="H47" s="7">
        <f t="shared" si="0"/>
        <v>0</v>
      </c>
      <c r="I47" s="2"/>
      <c r="J47" s="2"/>
      <c r="K47" s="2"/>
      <c r="L47" s="2"/>
      <c r="M47" s="2"/>
      <c r="N47" s="2"/>
      <c r="O47" s="2"/>
      <c r="P47" s="3"/>
    </row>
    <row r="48" spans="1:16" ht="22.5">
      <c r="A48" s="11">
        <v>44</v>
      </c>
      <c r="B48" s="5" t="s">
        <v>19</v>
      </c>
      <c r="C48" s="6">
        <v>300000</v>
      </c>
      <c r="D48" s="5">
        <f>'95'!D48+12</f>
        <v>105</v>
      </c>
      <c r="E48" s="5">
        <v>4</v>
      </c>
      <c r="F48" s="7">
        <f>'95'!F48+'95'!G48</f>
        <v>300000</v>
      </c>
      <c r="G48" s="7">
        <v>0</v>
      </c>
      <c r="H48" s="7">
        <f t="shared" si="0"/>
        <v>0</v>
      </c>
      <c r="I48" s="2"/>
      <c r="J48" s="2"/>
      <c r="K48" s="2"/>
      <c r="L48" s="2"/>
      <c r="M48" s="2"/>
      <c r="N48" s="2"/>
      <c r="O48" s="2"/>
      <c r="P48" s="3"/>
    </row>
    <row r="49" spans="1:16" ht="22.5">
      <c r="A49" s="11">
        <v>45</v>
      </c>
      <c r="B49" s="5" t="s">
        <v>19</v>
      </c>
      <c r="C49" s="6">
        <v>300000</v>
      </c>
      <c r="D49" s="5">
        <f>'95'!D49+12</f>
        <v>105</v>
      </c>
      <c r="E49" s="5">
        <v>4</v>
      </c>
      <c r="F49" s="7">
        <f>'95'!F49+'95'!G49</f>
        <v>300000</v>
      </c>
      <c r="G49" s="7">
        <v>0</v>
      </c>
      <c r="H49" s="7">
        <f t="shared" si="0"/>
        <v>0</v>
      </c>
      <c r="I49" s="2"/>
      <c r="J49" s="2"/>
      <c r="K49" s="2"/>
      <c r="L49" s="2"/>
      <c r="M49" s="2"/>
      <c r="N49" s="2"/>
      <c r="O49" s="2"/>
      <c r="P49" s="3"/>
    </row>
    <row r="50" spans="1:16" ht="22.5">
      <c r="A50" s="11">
        <v>46</v>
      </c>
      <c r="B50" s="5" t="s">
        <v>3</v>
      </c>
      <c r="C50" s="6">
        <v>7966000</v>
      </c>
      <c r="D50" s="5">
        <f>'95'!D50+12</f>
        <v>105</v>
      </c>
      <c r="E50" s="5">
        <v>4</v>
      </c>
      <c r="F50" s="7">
        <f>'95'!F50+'95'!G50</f>
        <v>7966000</v>
      </c>
      <c r="G50" s="7">
        <v>0</v>
      </c>
      <c r="H50" s="7">
        <f t="shared" si="0"/>
        <v>0</v>
      </c>
      <c r="I50" s="2"/>
      <c r="J50" s="2"/>
      <c r="K50" s="2"/>
      <c r="L50" s="2"/>
      <c r="M50" s="2"/>
      <c r="N50" s="2"/>
      <c r="O50" s="2"/>
      <c r="P50" s="3"/>
    </row>
    <row r="51" spans="1:16" ht="22.5">
      <c r="A51" s="11">
        <v>47</v>
      </c>
      <c r="B51" s="5" t="s">
        <v>3</v>
      </c>
      <c r="C51" s="6">
        <v>7967000</v>
      </c>
      <c r="D51" s="5">
        <f>'95'!D51+12</f>
        <v>105</v>
      </c>
      <c r="E51" s="5">
        <v>4</v>
      </c>
      <c r="F51" s="7">
        <f>'95'!F51+'95'!G51</f>
        <v>7966999.5</v>
      </c>
      <c r="G51" s="7">
        <v>0</v>
      </c>
      <c r="H51" s="7">
        <v>0</v>
      </c>
      <c r="I51" s="2"/>
      <c r="J51" s="2"/>
      <c r="K51" s="2"/>
      <c r="L51" s="2"/>
      <c r="M51" s="2"/>
      <c r="N51" s="2"/>
      <c r="O51" s="2"/>
      <c r="P51" s="3"/>
    </row>
    <row r="52" spans="1:16" ht="22.5">
      <c r="A52" s="11">
        <v>48</v>
      </c>
      <c r="B52" s="5" t="s">
        <v>3</v>
      </c>
      <c r="C52" s="6">
        <v>7967000</v>
      </c>
      <c r="D52" s="5">
        <f>'95'!D52+12</f>
        <v>105</v>
      </c>
      <c r="E52" s="5">
        <v>4</v>
      </c>
      <c r="F52" s="7">
        <f>'95'!F52+'95'!G52</f>
        <v>7966999.5</v>
      </c>
      <c r="G52" s="7">
        <v>0</v>
      </c>
      <c r="H52" s="7">
        <v>0</v>
      </c>
      <c r="I52" s="2"/>
      <c r="J52" s="2"/>
      <c r="K52" s="2"/>
      <c r="L52" s="2"/>
      <c r="M52" s="2"/>
      <c r="N52" s="2"/>
      <c r="O52" s="2"/>
      <c r="P52" s="3"/>
    </row>
    <row r="53" spans="1:16" ht="22.5">
      <c r="A53" s="11">
        <v>49</v>
      </c>
      <c r="B53" s="5" t="s">
        <v>18</v>
      </c>
      <c r="C53" s="6">
        <v>50000</v>
      </c>
      <c r="D53" s="5">
        <f>'95'!D53+12</f>
        <v>105</v>
      </c>
      <c r="E53" s="5">
        <v>4</v>
      </c>
      <c r="F53" s="7">
        <f>'95'!F53+'95'!G53</f>
        <v>50000</v>
      </c>
      <c r="G53" s="7">
        <v>0</v>
      </c>
      <c r="H53" s="7">
        <f t="shared" si="0"/>
        <v>0</v>
      </c>
      <c r="I53" s="2"/>
      <c r="J53" s="2"/>
      <c r="K53" s="2"/>
      <c r="L53" s="2"/>
      <c r="M53" s="2"/>
      <c r="N53" s="2"/>
      <c r="O53" s="2"/>
      <c r="P53" s="3"/>
    </row>
    <row r="54" spans="1:16" ht="22.5">
      <c r="A54" s="11">
        <v>50</v>
      </c>
      <c r="B54" s="5" t="s">
        <v>18</v>
      </c>
      <c r="C54" s="6">
        <v>50000</v>
      </c>
      <c r="D54" s="5">
        <f>'95'!D54+12</f>
        <v>105</v>
      </c>
      <c r="E54" s="5">
        <v>4</v>
      </c>
      <c r="F54" s="7">
        <f>'95'!F54+'95'!G54</f>
        <v>50000</v>
      </c>
      <c r="G54" s="7">
        <v>0</v>
      </c>
      <c r="H54" s="7">
        <f t="shared" si="0"/>
        <v>0</v>
      </c>
      <c r="I54" s="2"/>
      <c r="J54" s="2"/>
      <c r="K54" s="2"/>
      <c r="L54" s="2"/>
      <c r="M54" s="2"/>
      <c r="N54" s="2"/>
      <c r="O54" s="2"/>
      <c r="P54" s="3"/>
    </row>
    <row r="55" spans="1:16" ht="22.5">
      <c r="A55" s="11">
        <v>51</v>
      </c>
      <c r="B55" s="5" t="s">
        <v>18</v>
      </c>
      <c r="C55" s="6">
        <v>50000</v>
      </c>
      <c r="D55" s="5">
        <f>'95'!D55+12</f>
        <v>105</v>
      </c>
      <c r="E55" s="5">
        <v>4</v>
      </c>
      <c r="F55" s="7">
        <f>'95'!F55+'95'!G55</f>
        <v>50000</v>
      </c>
      <c r="G55" s="7">
        <v>0</v>
      </c>
      <c r="H55" s="7">
        <f t="shared" si="0"/>
        <v>0</v>
      </c>
      <c r="I55" s="2"/>
      <c r="J55" s="2"/>
      <c r="K55" s="2"/>
      <c r="L55" s="2"/>
      <c r="M55" s="2"/>
      <c r="N55" s="2"/>
      <c r="O55" s="2"/>
      <c r="P55" s="3"/>
    </row>
    <row r="56" spans="1:16" ht="22.5">
      <c r="A56" s="11">
        <v>52</v>
      </c>
      <c r="B56" s="5" t="s">
        <v>65</v>
      </c>
      <c r="C56" s="6">
        <v>3800000</v>
      </c>
      <c r="D56" s="5">
        <f>'95'!D56+12</f>
        <v>105</v>
      </c>
      <c r="E56" s="5">
        <v>4</v>
      </c>
      <c r="F56" s="7">
        <f>'95'!F56+'95'!G56</f>
        <v>3800000</v>
      </c>
      <c r="G56" s="7">
        <v>0</v>
      </c>
      <c r="H56" s="7">
        <f t="shared" si="0"/>
        <v>0</v>
      </c>
      <c r="I56" s="2"/>
      <c r="J56" s="2"/>
      <c r="K56" s="2"/>
      <c r="L56" s="2"/>
      <c r="M56" s="2"/>
      <c r="N56" s="2"/>
      <c r="O56" s="2"/>
      <c r="P56" s="3"/>
    </row>
    <row r="57" spans="1:16" ht="22.5">
      <c r="A57" s="11">
        <v>53</v>
      </c>
      <c r="B57" s="5" t="s">
        <v>31</v>
      </c>
      <c r="C57" s="6">
        <v>7622000</v>
      </c>
      <c r="D57" s="5">
        <f>'95'!D57+12</f>
        <v>105</v>
      </c>
      <c r="E57" s="5">
        <v>10</v>
      </c>
      <c r="F57" s="7">
        <f>'95'!F57+'95'!G57</f>
        <v>5907050</v>
      </c>
      <c r="G57" s="7">
        <f t="shared" si="1"/>
        <v>762200</v>
      </c>
      <c r="H57" s="7">
        <f t="shared" si="0"/>
        <v>952750</v>
      </c>
      <c r="I57" s="2"/>
      <c r="J57" s="2"/>
      <c r="K57" s="2"/>
      <c r="L57" s="2"/>
      <c r="M57" s="2"/>
      <c r="N57" s="2"/>
      <c r="O57" s="2"/>
      <c r="P57" s="3"/>
    </row>
    <row r="58" spans="1:16" ht="22.5">
      <c r="A58" s="11">
        <v>54</v>
      </c>
      <c r="B58" s="5" t="s">
        <v>32</v>
      </c>
      <c r="C58" s="6">
        <v>2180000</v>
      </c>
      <c r="D58" s="5">
        <f>'95'!D58+12</f>
        <v>104</v>
      </c>
      <c r="E58" s="5">
        <v>10</v>
      </c>
      <c r="F58" s="7">
        <f>'95'!F58+'95'!G58</f>
        <v>1671333.3333333335</v>
      </c>
      <c r="G58" s="7">
        <f t="shared" si="1"/>
        <v>218000</v>
      </c>
      <c r="H58" s="7">
        <f t="shared" si="0"/>
        <v>290666.6666666665</v>
      </c>
      <c r="I58" s="2"/>
      <c r="J58" s="2"/>
      <c r="K58" s="2"/>
      <c r="L58" s="2"/>
      <c r="M58" s="2"/>
      <c r="N58" s="2"/>
      <c r="O58" s="2"/>
      <c r="P58" s="3"/>
    </row>
    <row r="59" spans="1:16" ht="22.5">
      <c r="A59" s="11">
        <v>55</v>
      </c>
      <c r="B59" s="5" t="s">
        <v>32</v>
      </c>
      <c r="C59" s="6">
        <v>2180000</v>
      </c>
      <c r="D59" s="5">
        <f>'95'!D59+12</f>
        <v>104</v>
      </c>
      <c r="E59" s="5">
        <v>10</v>
      </c>
      <c r="F59" s="7">
        <f>'95'!F59+'95'!G59</f>
        <v>1671333.3333333335</v>
      </c>
      <c r="G59" s="7">
        <f t="shared" si="1"/>
        <v>218000</v>
      </c>
      <c r="H59" s="7">
        <f t="shared" si="0"/>
        <v>290666.6666666665</v>
      </c>
      <c r="I59" s="2"/>
      <c r="J59" s="2"/>
      <c r="K59" s="2"/>
      <c r="L59" s="2"/>
      <c r="M59" s="2"/>
      <c r="N59" s="2"/>
      <c r="O59" s="2"/>
      <c r="P59" s="3"/>
    </row>
    <row r="60" spans="1:16" ht="22.5">
      <c r="A60" s="11">
        <v>56</v>
      </c>
      <c r="B60" s="7" t="s">
        <v>33</v>
      </c>
      <c r="C60" s="6">
        <v>350000</v>
      </c>
      <c r="D60" s="5">
        <f>'95'!D60+12</f>
        <v>104</v>
      </c>
      <c r="E60" s="5">
        <v>10</v>
      </c>
      <c r="F60" s="7">
        <f>'95'!F60+'95'!G60</f>
        <v>268333.3333333333</v>
      </c>
      <c r="G60" s="7">
        <f t="shared" si="1"/>
        <v>35000</v>
      </c>
      <c r="H60" s="7">
        <f t="shared" si="0"/>
        <v>46666.666666666686</v>
      </c>
      <c r="I60" s="2"/>
      <c r="J60" s="2"/>
      <c r="K60" s="2"/>
      <c r="L60" s="2"/>
      <c r="M60" s="2"/>
      <c r="N60" s="2"/>
      <c r="O60" s="2"/>
      <c r="P60" s="3"/>
    </row>
    <row r="61" spans="1:16" ht="22.5">
      <c r="A61" s="11">
        <v>57</v>
      </c>
      <c r="B61" s="7" t="s">
        <v>33</v>
      </c>
      <c r="C61" s="6">
        <v>350000</v>
      </c>
      <c r="D61" s="5">
        <f>'95'!D61+12</f>
        <v>104</v>
      </c>
      <c r="E61" s="5">
        <v>10</v>
      </c>
      <c r="F61" s="7">
        <f>'95'!F61+'95'!G61</f>
        <v>268333.3333333333</v>
      </c>
      <c r="G61" s="7">
        <f t="shared" si="1"/>
        <v>35000</v>
      </c>
      <c r="H61" s="7">
        <f t="shared" si="0"/>
        <v>46666.666666666686</v>
      </c>
      <c r="I61" s="2"/>
      <c r="J61" s="2"/>
      <c r="K61" s="2"/>
      <c r="L61" s="2"/>
      <c r="M61" s="2"/>
      <c r="N61" s="2"/>
      <c r="O61" s="2"/>
      <c r="P61" s="3"/>
    </row>
    <row r="62" spans="1:16" ht="22.5">
      <c r="A62" s="11">
        <v>58</v>
      </c>
      <c r="B62" s="7" t="s">
        <v>33</v>
      </c>
      <c r="C62" s="6">
        <v>250000</v>
      </c>
      <c r="D62" s="5">
        <f>'95'!D62+12</f>
        <v>104</v>
      </c>
      <c r="E62" s="5">
        <v>10</v>
      </c>
      <c r="F62" s="7">
        <f>'95'!F62+'95'!G62</f>
        <v>191666.6666666667</v>
      </c>
      <c r="G62" s="7">
        <f t="shared" si="1"/>
        <v>25000</v>
      </c>
      <c r="H62" s="7">
        <f t="shared" si="0"/>
        <v>33333.333333333314</v>
      </c>
      <c r="I62" s="2"/>
      <c r="J62" s="2"/>
      <c r="K62" s="2"/>
      <c r="L62" s="2"/>
      <c r="M62" s="2"/>
      <c r="N62" s="2"/>
      <c r="O62" s="2"/>
      <c r="P62" s="3"/>
    </row>
    <row r="63" spans="1:16" ht="22.5">
      <c r="A63" s="11">
        <v>59</v>
      </c>
      <c r="B63" s="5" t="s">
        <v>34</v>
      </c>
      <c r="C63" s="6">
        <v>550000</v>
      </c>
      <c r="D63" s="5">
        <f>'95'!D63+12</f>
        <v>103</v>
      </c>
      <c r="E63" s="5">
        <v>10</v>
      </c>
      <c r="F63" s="7">
        <f>'95'!F63+'95'!G63</f>
        <v>417083.3333333333</v>
      </c>
      <c r="G63" s="7">
        <f t="shared" si="1"/>
        <v>55000</v>
      </c>
      <c r="H63" s="7">
        <f t="shared" si="0"/>
        <v>77916.66666666669</v>
      </c>
      <c r="I63" s="2"/>
      <c r="J63" s="2"/>
      <c r="K63" s="2"/>
      <c r="L63" s="2"/>
      <c r="M63" s="2"/>
      <c r="N63" s="2"/>
      <c r="O63" s="2"/>
      <c r="P63" s="3"/>
    </row>
    <row r="64" spans="1:16" ht="22.5">
      <c r="A64" s="11">
        <v>60</v>
      </c>
      <c r="B64" s="5" t="s">
        <v>19</v>
      </c>
      <c r="C64" s="6">
        <v>165000</v>
      </c>
      <c r="D64" s="5">
        <f>'95'!D64+12</f>
        <v>103</v>
      </c>
      <c r="E64" s="5">
        <v>4</v>
      </c>
      <c r="F64" s="7">
        <f>'95'!F64+'95'!G64</f>
        <v>165000</v>
      </c>
      <c r="G64" s="7">
        <v>0</v>
      </c>
      <c r="H64" s="7">
        <f t="shared" si="0"/>
        <v>0</v>
      </c>
      <c r="I64" s="2"/>
      <c r="J64" s="2"/>
      <c r="K64" s="2"/>
      <c r="L64" s="2"/>
      <c r="M64" s="2"/>
      <c r="N64" s="2"/>
      <c r="O64" s="2"/>
      <c r="P64" s="3"/>
    </row>
    <row r="65" spans="1:16" ht="22.5">
      <c r="A65" s="11">
        <v>61</v>
      </c>
      <c r="B65" s="5" t="s">
        <v>35</v>
      </c>
      <c r="C65" s="6">
        <f>1300000+5200000</f>
        <v>6500000</v>
      </c>
      <c r="D65" s="5">
        <f>'95'!D65+12</f>
        <v>103</v>
      </c>
      <c r="E65" s="5">
        <v>10</v>
      </c>
      <c r="F65" s="7">
        <f>'95'!F65+'95'!G65</f>
        <v>4929166.666666667</v>
      </c>
      <c r="G65" s="7">
        <f t="shared" si="1"/>
        <v>650000</v>
      </c>
      <c r="H65" s="7">
        <f t="shared" si="0"/>
        <v>920833.333333333</v>
      </c>
      <c r="I65" s="2"/>
      <c r="J65" s="2"/>
      <c r="K65" s="2"/>
      <c r="L65" s="2"/>
      <c r="M65" s="2"/>
      <c r="N65" s="2"/>
      <c r="O65" s="2"/>
      <c r="P65" s="3"/>
    </row>
    <row r="66" spans="1:16" ht="22.5">
      <c r="A66" s="11">
        <v>62</v>
      </c>
      <c r="B66" s="5" t="s">
        <v>37</v>
      </c>
      <c r="C66" s="6">
        <v>3350000</v>
      </c>
      <c r="D66" s="5">
        <f>'95'!D66+12</f>
        <v>101</v>
      </c>
      <c r="E66" s="5">
        <v>10</v>
      </c>
      <c r="F66" s="7">
        <f>'95'!F66+'95'!G66</f>
        <v>2484583.3333333335</v>
      </c>
      <c r="G66" s="7">
        <f t="shared" si="1"/>
        <v>335000</v>
      </c>
      <c r="H66" s="7">
        <f t="shared" si="0"/>
        <v>530416.6666666665</v>
      </c>
      <c r="I66" s="2"/>
      <c r="J66" s="2"/>
      <c r="K66" s="2"/>
      <c r="L66" s="2"/>
      <c r="M66" s="2"/>
      <c r="N66" s="2"/>
      <c r="O66" s="2"/>
      <c r="P66" s="3"/>
    </row>
    <row r="67" spans="1:16" ht="22.5">
      <c r="A67" s="11">
        <v>63</v>
      </c>
      <c r="B67" s="5" t="s">
        <v>63</v>
      </c>
      <c r="C67" s="6">
        <v>600000</v>
      </c>
      <c r="D67" s="5">
        <f>'95'!D67+12</f>
        <v>101</v>
      </c>
      <c r="E67" s="5">
        <v>10</v>
      </c>
      <c r="F67" s="7">
        <f>'95'!F67+'95'!G67</f>
        <v>445000</v>
      </c>
      <c r="G67" s="7">
        <f t="shared" si="1"/>
        <v>60000</v>
      </c>
      <c r="H67" s="7">
        <f t="shared" si="0"/>
        <v>95000</v>
      </c>
      <c r="I67" s="2"/>
      <c r="J67" s="2"/>
      <c r="K67" s="2"/>
      <c r="L67" s="2"/>
      <c r="M67" s="2"/>
      <c r="N67" s="2"/>
      <c r="O67" s="2"/>
      <c r="P67" s="3"/>
    </row>
    <row r="68" spans="1:16" ht="22.5">
      <c r="A68" s="11">
        <v>64</v>
      </c>
      <c r="B68" s="5" t="s">
        <v>38</v>
      </c>
      <c r="C68" s="6">
        <v>890000</v>
      </c>
      <c r="D68" s="5">
        <f>'95'!D68+12</f>
        <v>101</v>
      </c>
      <c r="E68" s="5">
        <v>10</v>
      </c>
      <c r="F68" s="7">
        <f>'95'!F68+'95'!G68</f>
        <v>660083.3333333334</v>
      </c>
      <c r="G68" s="7">
        <f t="shared" si="1"/>
        <v>89000</v>
      </c>
      <c r="H68" s="7">
        <f t="shared" si="0"/>
        <v>140916.66666666663</v>
      </c>
      <c r="I68" s="2"/>
      <c r="J68" s="2"/>
      <c r="K68" s="2"/>
      <c r="L68" s="2"/>
      <c r="M68" s="2"/>
      <c r="N68" s="2"/>
      <c r="O68" s="2"/>
      <c r="P68" s="3"/>
    </row>
    <row r="69" spans="1:16" ht="22.5">
      <c r="A69" s="11">
        <v>65</v>
      </c>
      <c r="B69" s="7" t="s">
        <v>39</v>
      </c>
      <c r="C69" s="6">
        <v>35980000</v>
      </c>
      <c r="D69" s="5">
        <f>'95'!D69+12</f>
        <v>101</v>
      </c>
      <c r="E69" s="5">
        <v>10</v>
      </c>
      <c r="F69" s="7">
        <f>'95'!F69+'95'!G69</f>
        <v>26685166.666666668</v>
      </c>
      <c r="G69" s="7">
        <f t="shared" si="1"/>
        <v>3598000</v>
      </c>
      <c r="H69" s="7">
        <f aca="true" t="shared" si="2" ref="H69:H132">C69-F69-G69</f>
        <v>5696833.333333332</v>
      </c>
      <c r="I69" s="2"/>
      <c r="J69" s="2"/>
      <c r="K69" s="2"/>
      <c r="L69" s="2"/>
      <c r="M69" s="2"/>
      <c r="N69" s="2"/>
      <c r="O69" s="2"/>
      <c r="P69" s="3"/>
    </row>
    <row r="70" spans="1:16" ht="22.5">
      <c r="A70" s="11">
        <v>66</v>
      </c>
      <c r="B70" s="7" t="s">
        <v>40</v>
      </c>
      <c r="C70" s="6">
        <v>1560000</v>
      </c>
      <c r="D70" s="5">
        <f>'95'!D70+12</f>
        <v>101</v>
      </c>
      <c r="E70" s="5">
        <v>10</v>
      </c>
      <c r="F70" s="7">
        <f>'95'!F70+'95'!G70</f>
        <v>1157000</v>
      </c>
      <c r="G70" s="7">
        <f t="shared" si="1"/>
        <v>156000</v>
      </c>
      <c r="H70" s="7">
        <f t="shared" si="2"/>
        <v>247000</v>
      </c>
      <c r="I70" s="2"/>
      <c r="J70" s="2"/>
      <c r="K70" s="2"/>
      <c r="L70" s="2"/>
      <c r="M70" s="2"/>
      <c r="N70" s="2"/>
      <c r="O70" s="2"/>
      <c r="P70" s="3"/>
    </row>
    <row r="71" spans="1:16" ht="22.5">
      <c r="A71" s="11">
        <v>67</v>
      </c>
      <c r="B71" s="7" t="s">
        <v>40</v>
      </c>
      <c r="C71" s="6">
        <v>1560000</v>
      </c>
      <c r="D71" s="5">
        <f>'95'!D71+12</f>
        <v>101</v>
      </c>
      <c r="E71" s="5">
        <v>10</v>
      </c>
      <c r="F71" s="7">
        <f>'95'!F71+'95'!G71</f>
        <v>1157000</v>
      </c>
      <c r="G71" s="7">
        <f aca="true" t="shared" si="3" ref="G71:G134">C71/E71</f>
        <v>156000</v>
      </c>
      <c r="H71" s="7">
        <f t="shared" si="2"/>
        <v>247000</v>
      </c>
      <c r="I71" s="2"/>
      <c r="J71" s="2"/>
      <c r="K71" s="2"/>
      <c r="L71" s="2"/>
      <c r="M71" s="2"/>
      <c r="N71" s="2"/>
      <c r="O71" s="2"/>
      <c r="P71" s="3"/>
    </row>
    <row r="72" spans="1:16" ht="22.5">
      <c r="A72" s="11">
        <v>68</v>
      </c>
      <c r="B72" s="7" t="s">
        <v>41</v>
      </c>
      <c r="C72" s="6">
        <v>14500000</v>
      </c>
      <c r="D72" s="5">
        <f>'95'!D72+12</f>
        <v>101</v>
      </c>
      <c r="E72" s="5">
        <v>10</v>
      </c>
      <c r="F72" s="7">
        <f>'95'!F72+'95'!G72</f>
        <v>10754166.666666666</v>
      </c>
      <c r="G72" s="7">
        <f t="shared" si="3"/>
        <v>1450000</v>
      </c>
      <c r="H72" s="7">
        <f t="shared" si="2"/>
        <v>2295833.333333334</v>
      </c>
      <c r="I72" s="2"/>
      <c r="J72" s="2"/>
      <c r="K72" s="2"/>
      <c r="L72" s="2"/>
      <c r="M72" s="2"/>
      <c r="N72" s="2"/>
      <c r="O72" s="2"/>
      <c r="P72" s="3"/>
    </row>
    <row r="73" spans="1:16" ht="22.5">
      <c r="A73" s="11">
        <v>69</v>
      </c>
      <c r="B73" s="7" t="s">
        <v>42</v>
      </c>
      <c r="C73" s="6">
        <v>1200000</v>
      </c>
      <c r="D73" s="5">
        <f>'95'!D73+12</f>
        <v>101</v>
      </c>
      <c r="E73" s="5">
        <v>10</v>
      </c>
      <c r="F73" s="7">
        <f>'95'!F73+'95'!G73</f>
        <v>890000</v>
      </c>
      <c r="G73" s="7">
        <f t="shared" si="3"/>
        <v>120000</v>
      </c>
      <c r="H73" s="7">
        <f t="shared" si="2"/>
        <v>190000</v>
      </c>
      <c r="I73" s="2"/>
      <c r="J73" s="2"/>
      <c r="K73" s="2"/>
      <c r="L73" s="2"/>
      <c r="M73" s="2"/>
      <c r="N73" s="2"/>
      <c r="O73" s="2"/>
      <c r="P73" s="3"/>
    </row>
    <row r="74" spans="1:16" ht="22.5">
      <c r="A74" s="11">
        <v>70</v>
      </c>
      <c r="B74" s="7" t="s">
        <v>42</v>
      </c>
      <c r="C74" s="6">
        <v>1200000</v>
      </c>
      <c r="D74" s="5">
        <f>'95'!D74+12</f>
        <v>101</v>
      </c>
      <c r="E74" s="5">
        <v>10</v>
      </c>
      <c r="F74" s="7">
        <f>'95'!F74+'95'!G74</f>
        <v>890000</v>
      </c>
      <c r="G74" s="7">
        <f t="shared" si="3"/>
        <v>120000</v>
      </c>
      <c r="H74" s="7">
        <f t="shared" si="2"/>
        <v>190000</v>
      </c>
      <c r="I74" s="2"/>
      <c r="J74" s="2"/>
      <c r="K74" s="2"/>
      <c r="L74" s="2"/>
      <c r="M74" s="2"/>
      <c r="N74" s="2"/>
      <c r="O74" s="2"/>
      <c r="P74" s="3"/>
    </row>
    <row r="75" spans="1:16" ht="22.5">
      <c r="A75" s="11">
        <v>71</v>
      </c>
      <c r="B75" s="7" t="s">
        <v>42</v>
      </c>
      <c r="C75" s="6">
        <v>1200000</v>
      </c>
      <c r="D75" s="5">
        <f>'95'!D75+12</f>
        <v>101</v>
      </c>
      <c r="E75" s="5">
        <v>10</v>
      </c>
      <c r="F75" s="7">
        <f>'95'!F75+'95'!G75</f>
        <v>890000</v>
      </c>
      <c r="G75" s="7">
        <f t="shared" si="3"/>
        <v>120000</v>
      </c>
      <c r="H75" s="7">
        <f t="shared" si="2"/>
        <v>190000</v>
      </c>
      <c r="I75" s="2"/>
      <c r="J75" s="2"/>
      <c r="K75" s="2"/>
      <c r="L75" s="2"/>
      <c r="M75" s="2"/>
      <c r="N75" s="2"/>
      <c r="O75" s="2"/>
      <c r="P75" s="3"/>
    </row>
    <row r="76" spans="1:16" ht="22.5">
      <c r="A76" s="11">
        <v>72</v>
      </c>
      <c r="B76" s="7" t="s">
        <v>42</v>
      </c>
      <c r="C76" s="6">
        <v>1200000</v>
      </c>
      <c r="D76" s="5">
        <f>'95'!D76+12</f>
        <v>101</v>
      </c>
      <c r="E76" s="5">
        <v>10</v>
      </c>
      <c r="F76" s="7">
        <f>'95'!F76+'95'!G76</f>
        <v>890000</v>
      </c>
      <c r="G76" s="7">
        <f t="shared" si="3"/>
        <v>120000</v>
      </c>
      <c r="H76" s="7">
        <f t="shared" si="2"/>
        <v>190000</v>
      </c>
      <c r="I76" s="2"/>
      <c r="J76" s="2"/>
      <c r="K76" s="2"/>
      <c r="L76" s="2"/>
      <c r="M76" s="2"/>
      <c r="N76" s="2"/>
      <c r="O76" s="2"/>
      <c r="P76" s="3"/>
    </row>
    <row r="77" spans="1:16" ht="22.5">
      <c r="A77" s="11">
        <v>73</v>
      </c>
      <c r="B77" s="7" t="s">
        <v>42</v>
      </c>
      <c r="C77" s="6">
        <v>1200000</v>
      </c>
      <c r="D77" s="5">
        <f>'95'!D77+12</f>
        <v>101</v>
      </c>
      <c r="E77" s="5">
        <v>10</v>
      </c>
      <c r="F77" s="7">
        <f>'95'!F77+'95'!G77</f>
        <v>890000</v>
      </c>
      <c r="G77" s="7">
        <f t="shared" si="3"/>
        <v>120000</v>
      </c>
      <c r="H77" s="7">
        <f t="shared" si="2"/>
        <v>190000</v>
      </c>
      <c r="I77" s="2"/>
      <c r="J77" s="2"/>
      <c r="K77" s="2"/>
      <c r="L77" s="2"/>
      <c r="M77" s="2"/>
      <c r="N77" s="2"/>
      <c r="O77" s="2"/>
      <c r="P77" s="3"/>
    </row>
    <row r="78" spans="1:16" ht="22.5">
      <c r="A78" s="11">
        <v>74</v>
      </c>
      <c r="B78" s="7" t="s">
        <v>42</v>
      </c>
      <c r="C78" s="6">
        <v>1200000</v>
      </c>
      <c r="D78" s="5">
        <f>'95'!D78+12</f>
        <v>101</v>
      </c>
      <c r="E78" s="5">
        <v>10</v>
      </c>
      <c r="F78" s="7">
        <f>'95'!F78+'95'!G78</f>
        <v>890000</v>
      </c>
      <c r="G78" s="7">
        <f t="shared" si="3"/>
        <v>120000</v>
      </c>
      <c r="H78" s="7">
        <f t="shared" si="2"/>
        <v>190000</v>
      </c>
      <c r="I78" s="2"/>
      <c r="J78" s="2"/>
      <c r="K78" s="2"/>
      <c r="L78" s="2"/>
      <c r="M78" s="2"/>
      <c r="N78" s="2"/>
      <c r="O78" s="2"/>
      <c r="P78" s="3"/>
    </row>
    <row r="79" spans="1:16" ht="22.5">
      <c r="A79" s="11">
        <v>75</v>
      </c>
      <c r="B79" s="7" t="s">
        <v>42</v>
      </c>
      <c r="C79" s="6">
        <v>1200000</v>
      </c>
      <c r="D79" s="5">
        <f>'95'!D79+12</f>
        <v>101</v>
      </c>
      <c r="E79" s="5">
        <v>10</v>
      </c>
      <c r="F79" s="7">
        <f>'95'!F79+'95'!G79</f>
        <v>890000</v>
      </c>
      <c r="G79" s="7">
        <f t="shared" si="3"/>
        <v>120000</v>
      </c>
      <c r="H79" s="7">
        <f t="shared" si="2"/>
        <v>190000</v>
      </c>
      <c r="I79" s="2"/>
      <c r="J79" s="2"/>
      <c r="K79" s="2"/>
      <c r="L79" s="2"/>
      <c r="M79" s="2"/>
      <c r="N79" s="2"/>
      <c r="O79" s="2"/>
      <c r="P79" s="3"/>
    </row>
    <row r="80" spans="1:16" ht="22.5">
      <c r="A80" s="11">
        <v>76</v>
      </c>
      <c r="B80" s="7" t="s">
        <v>43</v>
      </c>
      <c r="C80" s="6">
        <v>2200000</v>
      </c>
      <c r="D80" s="5">
        <f>'95'!D80+12</f>
        <v>101</v>
      </c>
      <c r="E80" s="5">
        <v>10</v>
      </c>
      <c r="F80" s="7">
        <f>'95'!F80+'95'!G80</f>
        <v>1631666.6666666667</v>
      </c>
      <c r="G80" s="7">
        <f t="shared" si="3"/>
        <v>220000</v>
      </c>
      <c r="H80" s="7">
        <f t="shared" si="2"/>
        <v>348333.33333333326</v>
      </c>
      <c r="I80" s="2"/>
      <c r="J80" s="2"/>
      <c r="K80" s="2"/>
      <c r="L80" s="2"/>
      <c r="M80" s="2"/>
      <c r="N80" s="2"/>
      <c r="O80" s="2"/>
      <c r="P80" s="3"/>
    </row>
    <row r="81" spans="1:16" ht="22.5">
      <c r="A81" s="11">
        <v>77</v>
      </c>
      <c r="B81" s="7" t="s">
        <v>44</v>
      </c>
      <c r="C81" s="6">
        <v>650000</v>
      </c>
      <c r="D81" s="5">
        <f>'95'!D81+12</f>
        <v>101</v>
      </c>
      <c r="E81" s="5">
        <v>10</v>
      </c>
      <c r="F81" s="7">
        <f>'95'!F81+'95'!G81</f>
        <v>482083.3333333333</v>
      </c>
      <c r="G81" s="7">
        <f t="shared" si="3"/>
        <v>65000</v>
      </c>
      <c r="H81" s="7">
        <f t="shared" si="2"/>
        <v>102916.66666666669</v>
      </c>
      <c r="I81" s="2"/>
      <c r="J81" s="2"/>
      <c r="K81" s="2"/>
      <c r="L81" s="2"/>
      <c r="M81" s="2"/>
      <c r="N81" s="2"/>
      <c r="O81" s="2"/>
      <c r="P81" s="3"/>
    </row>
    <row r="82" spans="1:16" ht="22.5">
      <c r="A82" s="11">
        <v>78</v>
      </c>
      <c r="B82" s="7" t="s">
        <v>44</v>
      </c>
      <c r="C82" s="6">
        <v>650000</v>
      </c>
      <c r="D82" s="5">
        <f>'95'!D82+12</f>
        <v>101</v>
      </c>
      <c r="E82" s="5">
        <v>10</v>
      </c>
      <c r="F82" s="7">
        <f>'95'!F82+'95'!G82</f>
        <v>482083.3333333333</v>
      </c>
      <c r="G82" s="7">
        <f t="shared" si="3"/>
        <v>65000</v>
      </c>
      <c r="H82" s="7">
        <f t="shared" si="2"/>
        <v>102916.66666666669</v>
      </c>
      <c r="I82" s="2"/>
      <c r="J82" s="2"/>
      <c r="K82" s="2"/>
      <c r="L82" s="2"/>
      <c r="M82" s="2"/>
      <c r="N82" s="2"/>
      <c r="O82" s="2"/>
      <c r="P82" s="3"/>
    </row>
    <row r="83" spans="1:16" ht="22.5">
      <c r="A83" s="11">
        <v>79</v>
      </c>
      <c r="B83" s="7" t="s">
        <v>44</v>
      </c>
      <c r="C83" s="6">
        <v>650000</v>
      </c>
      <c r="D83" s="5">
        <f>'95'!D83+12</f>
        <v>101</v>
      </c>
      <c r="E83" s="5">
        <v>10</v>
      </c>
      <c r="F83" s="7">
        <f>'95'!F83+'95'!G83</f>
        <v>482083.3333333333</v>
      </c>
      <c r="G83" s="7">
        <f t="shared" si="3"/>
        <v>65000</v>
      </c>
      <c r="H83" s="7">
        <f t="shared" si="2"/>
        <v>102916.66666666669</v>
      </c>
      <c r="I83" s="2"/>
      <c r="J83" s="2"/>
      <c r="K83" s="2"/>
      <c r="L83" s="2"/>
      <c r="M83" s="2"/>
      <c r="N83" s="2"/>
      <c r="O83" s="2"/>
      <c r="P83" s="3"/>
    </row>
    <row r="84" spans="1:16" ht="22.5">
      <c r="A84" s="11">
        <v>80</v>
      </c>
      <c r="B84" s="7" t="s">
        <v>44</v>
      </c>
      <c r="C84" s="6">
        <v>650000</v>
      </c>
      <c r="D84" s="5">
        <f>'95'!D84+12</f>
        <v>101</v>
      </c>
      <c r="E84" s="5">
        <v>10</v>
      </c>
      <c r="F84" s="7">
        <f>'95'!F84+'95'!G84</f>
        <v>482083.3333333333</v>
      </c>
      <c r="G84" s="7">
        <f t="shared" si="3"/>
        <v>65000</v>
      </c>
      <c r="H84" s="7">
        <f t="shared" si="2"/>
        <v>102916.66666666669</v>
      </c>
      <c r="I84" s="2"/>
      <c r="J84" s="2"/>
      <c r="K84" s="2"/>
      <c r="L84" s="2"/>
      <c r="M84" s="2"/>
      <c r="N84" s="2"/>
      <c r="O84" s="2"/>
      <c r="P84" s="3"/>
    </row>
    <row r="85" spans="1:16" ht="22.5">
      <c r="A85" s="11">
        <v>81</v>
      </c>
      <c r="B85" s="7" t="s">
        <v>45</v>
      </c>
      <c r="C85" s="6">
        <v>580000</v>
      </c>
      <c r="D85" s="5">
        <f>'95'!D85+12</f>
        <v>101</v>
      </c>
      <c r="E85" s="5">
        <v>10</v>
      </c>
      <c r="F85" s="7">
        <f>'95'!F85+'95'!G85</f>
        <v>430166.6666666667</v>
      </c>
      <c r="G85" s="7">
        <f t="shared" si="3"/>
        <v>58000</v>
      </c>
      <c r="H85" s="7">
        <f t="shared" si="2"/>
        <v>91833.33333333331</v>
      </c>
      <c r="I85" s="2"/>
      <c r="J85" s="2"/>
      <c r="K85" s="2"/>
      <c r="L85" s="2"/>
      <c r="M85" s="2"/>
      <c r="N85" s="2"/>
      <c r="O85" s="2"/>
      <c r="P85" s="3"/>
    </row>
    <row r="86" spans="1:16" ht="22.5">
      <c r="A86" s="11">
        <v>82</v>
      </c>
      <c r="B86" s="7" t="s">
        <v>45</v>
      </c>
      <c r="C86" s="6">
        <v>580000</v>
      </c>
      <c r="D86" s="5">
        <f>'95'!D86+12</f>
        <v>101</v>
      </c>
      <c r="E86" s="5">
        <v>10</v>
      </c>
      <c r="F86" s="7">
        <f>'95'!F86+'95'!G86</f>
        <v>430166.6666666667</v>
      </c>
      <c r="G86" s="7">
        <f t="shared" si="3"/>
        <v>58000</v>
      </c>
      <c r="H86" s="7">
        <f t="shared" si="2"/>
        <v>91833.33333333331</v>
      </c>
      <c r="I86" s="2"/>
      <c r="J86" s="2"/>
      <c r="K86" s="2"/>
      <c r="L86" s="2"/>
      <c r="M86" s="2"/>
      <c r="N86" s="2"/>
      <c r="O86" s="2"/>
      <c r="P86" s="3"/>
    </row>
    <row r="87" spans="1:16" ht="22.5">
      <c r="A87" s="11">
        <v>83</v>
      </c>
      <c r="B87" s="7" t="s">
        <v>45</v>
      </c>
      <c r="C87" s="6">
        <v>580000</v>
      </c>
      <c r="D87" s="5">
        <f>'95'!D87+12</f>
        <v>101</v>
      </c>
      <c r="E87" s="5">
        <v>10</v>
      </c>
      <c r="F87" s="7">
        <f>'95'!F87+'95'!G87</f>
        <v>430166.6666666667</v>
      </c>
      <c r="G87" s="7">
        <f t="shared" si="3"/>
        <v>58000</v>
      </c>
      <c r="H87" s="7">
        <f t="shared" si="2"/>
        <v>91833.33333333331</v>
      </c>
      <c r="I87" s="2"/>
      <c r="J87" s="2"/>
      <c r="K87" s="2"/>
      <c r="L87" s="2"/>
      <c r="M87" s="2"/>
      <c r="N87" s="2"/>
      <c r="O87" s="2"/>
      <c r="P87" s="3"/>
    </row>
    <row r="88" spans="1:16" ht="22.5">
      <c r="A88" s="11">
        <v>84</v>
      </c>
      <c r="B88" s="7" t="s">
        <v>45</v>
      </c>
      <c r="C88" s="6">
        <v>580000</v>
      </c>
      <c r="D88" s="5">
        <f>'95'!D88+12</f>
        <v>101</v>
      </c>
      <c r="E88" s="5">
        <v>10</v>
      </c>
      <c r="F88" s="7">
        <f>'95'!F88+'95'!G88</f>
        <v>430166.6666666667</v>
      </c>
      <c r="G88" s="7">
        <f t="shared" si="3"/>
        <v>58000</v>
      </c>
      <c r="H88" s="7">
        <f t="shared" si="2"/>
        <v>91833.33333333331</v>
      </c>
      <c r="I88" s="2"/>
      <c r="J88" s="2"/>
      <c r="K88" s="2"/>
      <c r="L88" s="2"/>
      <c r="M88" s="2"/>
      <c r="N88" s="2"/>
      <c r="O88" s="2"/>
      <c r="P88" s="3"/>
    </row>
    <row r="89" spans="1:16" ht="22.5">
      <c r="A89" s="11">
        <v>85</v>
      </c>
      <c r="B89" s="7" t="s">
        <v>46</v>
      </c>
      <c r="C89" s="6">
        <v>3500000</v>
      </c>
      <c r="D89" s="5">
        <f>'95'!D89+12</f>
        <v>101</v>
      </c>
      <c r="E89" s="5">
        <v>10</v>
      </c>
      <c r="F89" s="7">
        <f>'95'!F89+'95'!G89</f>
        <v>2595833.3333333335</v>
      </c>
      <c r="G89" s="7">
        <f t="shared" si="3"/>
        <v>350000</v>
      </c>
      <c r="H89" s="7">
        <f t="shared" si="2"/>
        <v>554166.6666666665</v>
      </c>
      <c r="I89" s="2"/>
      <c r="J89" s="2"/>
      <c r="K89" s="2"/>
      <c r="L89" s="2"/>
      <c r="M89" s="2"/>
      <c r="N89" s="2"/>
      <c r="O89" s="2"/>
      <c r="P89" s="3"/>
    </row>
    <row r="90" spans="1:16" ht="22.5">
      <c r="A90" s="11">
        <v>86</v>
      </c>
      <c r="B90" s="7" t="s">
        <v>46</v>
      </c>
      <c r="C90" s="6">
        <v>3500000</v>
      </c>
      <c r="D90" s="5">
        <f>'95'!D90+12</f>
        <v>101</v>
      </c>
      <c r="E90" s="5">
        <v>10</v>
      </c>
      <c r="F90" s="7">
        <f>'95'!F90+'95'!G90</f>
        <v>2595833.3333333335</v>
      </c>
      <c r="G90" s="7">
        <f t="shared" si="3"/>
        <v>350000</v>
      </c>
      <c r="H90" s="7">
        <f t="shared" si="2"/>
        <v>554166.6666666665</v>
      </c>
      <c r="I90" s="2"/>
      <c r="J90" s="2"/>
      <c r="K90" s="2"/>
      <c r="L90" s="2"/>
      <c r="M90" s="2"/>
      <c r="N90" s="2"/>
      <c r="O90" s="2"/>
      <c r="P90" s="3"/>
    </row>
    <row r="91" spans="1:16" ht="22.5">
      <c r="A91" s="11">
        <v>87</v>
      </c>
      <c r="B91" s="7" t="s">
        <v>46</v>
      </c>
      <c r="C91" s="6">
        <v>3500000</v>
      </c>
      <c r="D91" s="5">
        <f>'95'!D91+12</f>
        <v>101</v>
      </c>
      <c r="E91" s="5">
        <v>10</v>
      </c>
      <c r="F91" s="7">
        <f>'95'!F91+'95'!G91</f>
        <v>2595833.3333333335</v>
      </c>
      <c r="G91" s="7">
        <f t="shared" si="3"/>
        <v>350000</v>
      </c>
      <c r="H91" s="7">
        <f t="shared" si="2"/>
        <v>554166.6666666665</v>
      </c>
      <c r="I91" s="2"/>
      <c r="J91" s="2"/>
      <c r="K91" s="2"/>
      <c r="L91" s="2"/>
      <c r="M91" s="2"/>
      <c r="N91" s="2"/>
      <c r="O91" s="2"/>
      <c r="P91" s="3"/>
    </row>
    <row r="92" spans="1:16" ht="22.5">
      <c r="A92" s="11">
        <v>88</v>
      </c>
      <c r="B92" s="7" t="s">
        <v>47</v>
      </c>
      <c r="C92" s="6">
        <v>850000</v>
      </c>
      <c r="D92" s="5">
        <f>'95'!D92+12</f>
        <v>101</v>
      </c>
      <c r="E92" s="5">
        <v>10</v>
      </c>
      <c r="F92" s="7">
        <f>'95'!F92+'95'!G92</f>
        <v>630416.6666666666</v>
      </c>
      <c r="G92" s="7">
        <f t="shared" si="3"/>
        <v>85000</v>
      </c>
      <c r="H92" s="7">
        <f t="shared" si="2"/>
        <v>134583.33333333337</v>
      </c>
      <c r="I92" s="2"/>
      <c r="J92" s="2"/>
      <c r="K92" s="2"/>
      <c r="L92" s="2"/>
      <c r="M92" s="2"/>
      <c r="N92" s="2"/>
      <c r="O92" s="2"/>
      <c r="P92" s="3"/>
    </row>
    <row r="93" spans="1:16" ht="22.5">
      <c r="A93" s="11">
        <v>89</v>
      </c>
      <c r="B93" s="7" t="s">
        <v>47</v>
      </c>
      <c r="C93" s="6">
        <v>850000</v>
      </c>
      <c r="D93" s="5">
        <f>'95'!D93+12</f>
        <v>101</v>
      </c>
      <c r="E93" s="5">
        <v>10</v>
      </c>
      <c r="F93" s="7">
        <f>'95'!F93+'95'!G93</f>
        <v>630416.6666666666</v>
      </c>
      <c r="G93" s="7">
        <f t="shared" si="3"/>
        <v>85000</v>
      </c>
      <c r="H93" s="7">
        <f t="shared" si="2"/>
        <v>134583.33333333337</v>
      </c>
      <c r="I93" s="2"/>
      <c r="J93" s="2"/>
      <c r="K93" s="2"/>
      <c r="L93" s="2"/>
      <c r="M93" s="2"/>
      <c r="N93" s="2"/>
      <c r="O93" s="2"/>
      <c r="P93" s="3"/>
    </row>
    <row r="94" spans="1:16" ht="22.5">
      <c r="A94" s="11">
        <v>90</v>
      </c>
      <c r="B94" s="7" t="s">
        <v>47</v>
      </c>
      <c r="C94" s="6">
        <v>850000</v>
      </c>
      <c r="D94" s="5">
        <f>'95'!D94+12</f>
        <v>101</v>
      </c>
      <c r="E94" s="5">
        <v>10</v>
      </c>
      <c r="F94" s="7">
        <f>'95'!F94+'95'!G94</f>
        <v>630416.6666666666</v>
      </c>
      <c r="G94" s="7">
        <f t="shared" si="3"/>
        <v>85000</v>
      </c>
      <c r="H94" s="7">
        <f t="shared" si="2"/>
        <v>134583.33333333337</v>
      </c>
      <c r="I94" s="2"/>
      <c r="J94" s="2"/>
      <c r="K94" s="2"/>
      <c r="L94" s="2"/>
      <c r="M94" s="2"/>
      <c r="N94" s="2"/>
      <c r="O94" s="2"/>
      <c r="P94" s="3"/>
    </row>
    <row r="95" spans="1:16" ht="22.5">
      <c r="A95" s="11">
        <v>91</v>
      </c>
      <c r="B95" s="7" t="s">
        <v>47</v>
      </c>
      <c r="C95" s="6">
        <v>850000</v>
      </c>
      <c r="D95" s="5">
        <f>'95'!D95+12</f>
        <v>101</v>
      </c>
      <c r="E95" s="5">
        <v>10</v>
      </c>
      <c r="F95" s="7">
        <f>'95'!F95+'95'!G95</f>
        <v>630416.6666666666</v>
      </c>
      <c r="G95" s="7">
        <f t="shared" si="3"/>
        <v>85000</v>
      </c>
      <c r="H95" s="7">
        <f t="shared" si="2"/>
        <v>134583.33333333337</v>
      </c>
      <c r="I95" s="2"/>
      <c r="J95" s="2"/>
      <c r="K95" s="2"/>
      <c r="L95" s="2"/>
      <c r="M95" s="2"/>
      <c r="N95" s="2"/>
      <c r="O95" s="2"/>
      <c r="P95" s="3"/>
    </row>
    <row r="96" spans="1:16" ht="22.5">
      <c r="A96" s="11">
        <v>92</v>
      </c>
      <c r="B96" s="7" t="s">
        <v>15</v>
      </c>
      <c r="C96" s="6">
        <v>595000</v>
      </c>
      <c r="D96" s="5">
        <f>'95'!D96+12</f>
        <v>101</v>
      </c>
      <c r="E96" s="5">
        <v>10</v>
      </c>
      <c r="F96" s="7">
        <f>'95'!F96+'95'!G96</f>
        <v>441291.6666666667</v>
      </c>
      <c r="G96" s="7">
        <f t="shared" si="3"/>
        <v>59500</v>
      </c>
      <c r="H96" s="7">
        <f t="shared" si="2"/>
        <v>94208.33333333331</v>
      </c>
      <c r="I96" s="2"/>
      <c r="J96" s="2"/>
      <c r="K96" s="2"/>
      <c r="L96" s="2"/>
      <c r="M96" s="2"/>
      <c r="N96" s="2"/>
      <c r="O96" s="2"/>
      <c r="P96" s="3"/>
    </row>
    <row r="97" spans="1:16" ht="22.5">
      <c r="A97" s="11">
        <v>93</v>
      </c>
      <c r="B97" s="7" t="s">
        <v>15</v>
      </c>
      <c r="C97" s="6">
        <v>595000</v>
      </c>
      <c r="D97" s="5">
        <f>'95'!D97+12</f>
        <v>101</v>
      </c>
      <c r="E97" s="5">
        <v>10</v>
      </c>
      <c r="F97" s="7">
        <f>'95'!F97+'95'!G97</f>
        <v>441291.6666666667</v>
      </c>
      <c r="G97" s="7">
        <f t="shared" si="3"/>
        <v>59500</v>
      </c>
      <c r="H97" s="7">
        <f t="shared" si="2"/>
        <v>94208.33333333331</v>
      </c>
      <c r="I97" s="2"/>
      <c r="J97" s="2"/>
      <c r="K97" s="2"/>
      <c r="L97" s="2"/>
      <c r="M97" s="2"/>
      <c r="N97" s="2"/>
      <c r="O97" s="2"/>
      <c r="P97" s="3"/>
    </row>
    <row r="98" spans="1:16" ht="22.5">
      <c r="A98" s="11">
        <v>94</v>
      </c>
      <c r="B98" s="7" t="s">
        <v>48</v>
      </c>
      <c r="C98" s="6">
        <v>195000</v>
      </c>
      <c r="D98" s="5">
        <f>'95'!D98+12</f>
        <v>101</v>
      </c>
      <c r="E98" s="5">
        <v>10</v>
      </c>
      <c r="F98" s="7">
        <f>'95'!F98+'95'!G98</f>
        <v>144625</v>
      </c>
      <c r="G98" s="7">
        <f t="shared" si="3"/>
        <v>19500</v>
      </c>
      <c r="H98" s="7">
        <f t="shared" si="2"/>
        <v>30875</v>
      </c>
      <c r="I98" s="2"/>
      <c r="J98" s="2"/>
      <c r="K98" s="2"/>
      <c r="L98" s="2"/>
      <c r="M98" s="2"/>
      <c r="N98" s="2"/>
      <c r="O98" s="2"/>
      <c r="P98" s="3"/>
    </row>
    <row r="99" spans="1:16" ht="22.5">
      <c r="A99" s="11">
        <v>95</v>
      </c>
      <c r="B99" s="7" t="s">
        <v>48</v>
      </c>
      <c r="C99" s="6">
        <v>195000</v>
      </c>
      <c r="D99" s="5">
        <f>'95'!D99+12</f>
        <v>101</v>
      </c>
      <c r="E99" s="5">
        <v>10</v>
      </c>
      <c r="F99" s="7">
        <f>'95'!F99+'95'!G99</f>
        <v>144625</v>
      </c>
      <c r="G99" s="7">
        <f t="shared" si="3"/>
        <v>19500</v>
      </c>
      <c r="H99" s="7">
        <f t="shared" si="2"/>
        <v>30875</v>
      </c>
      <c r="I99" s="2"/>
      <c r="J99" s="2"/>
      <c r="K99" s="2"/>
      <c r="L99" s="2"/>
      <c r="M99" s="2"/>
      <c r="N99" s="2"/>
      <c r="O99" s="2"/>
      <c r="P99" s="3"/>
    </row>
    <row r="100" spans="1:16" ht="22.5">
      <c r="A100" s="11">
        <v>96</v>
      </c>
      <c r="B100" s="7" t="s">
        <v>48</v>
      </c>
      <c r="C100" s="6">
        <v>195000</v>
      </c>
      <c r="D100" s="5">
        <f>'95'!D100+12</f>
        <v>101</v>
      </c>
      <c r="E100" s="5">
        <v>10</v>
      </c>
      <c r="F100" s="7">
        <f>'95'!F100+'95'!G100</f>
        <v>144625</v>
      </c>
      <c r="G100" s="7">
        <f t="shared" si="3"/>
        <v>19500</v>
      </c>
      <c r="H100" s="7">
        <f t="shared" si="2"/>
        <v>30875</v>
      </c>
      <c r="I100" s="2"/>
      <c r="J100" s="2"/>
      <c r="K100" s="2"/>
      <c r="L100" s="2"/>
      <c r="M100" s="2"/>
      <c r="N100" s="2"/>
      <c r="O100" s="2"/>
      <c r="P100" s="3"/>
    </row>
    <row r="101" spans="1:16" ht="22.5">
      <c r="A101" s="11">
        <v>97</v>
      </c>
      <c r="B101" s="7" t="s">
        <v>48</v>
      </c>
      <c r="C101" s="6">
        <v>195000</v>
      </c>
      <c r="D101" s="5">
        <f>'95'!D101+12</f>
        <v>101</v>
      </c>
      <c r="E101" s="5">
        <v>10</v>
      </c>
      <c r="F101" s="7">
        <f>'95'!F101+'95'!G101</f>
        <v>144625</v>
      </c>
      <c r="G101" s="7">
        <f t="shared" si="3"/>
        <v>19500</v>
      </c>
      <c r="H101" s="7">
        <f t="shared" si="2"/>
        <v>30875</v>
      </c>
      <c r="I101" s="2"/>
      <c r="J101" s="2"/>
      <c r="K101" s="2"/>
      <c r="L101" s="2"/>
      <c r="M101" s="2"/>
      <c r="N101" s="2"/>
      <c r="O101" s="2"/>
      <c r="P101" s="3"/>
    </row>
    <row r="102" spans="1:16" ht="22.5">
      <c r="A102" s="11">
        <v>98</v>
      </c>
      <c r="B102" s="7" t="s">
        <v>49</v>
      </c>
      <c r="C102" s="6">
        <v>840000</v>
      </c>
      <c r="D102" s="5">
        <f>'95'!D102+12</f>
        <v>101</v>
      </c>
      <c r="E102" s="5">
        <v>10</v>
      </c>
      <c r="F102" s="7">
        <f>'95'!F102+'95'!G102</f>
        <v>623000</v>
      </c>
      <c r="G102" s="7">
        <f t="shared" si="3"/>
        <v>84000</v>
      </c>
      <c r="H102" s="7">
        <f t="shared" si="2"/>
        <v>133000</v>
      </c>
      <c r="I102" s="2"/>
      <c r="J102" s="2"/>
      <c r="K102" s="2"/>
      <c r="L102" s="2"/>
      <c r="M102" s="2"/>
      <c r="N102" s="2"/>
      <c r="O102" s="2"/>
      <c r="P102" s="3"/>
    </row>
    <row r="103" spans="1:16" ht="22.5">
      <c r="A103" s="11">
        <v>99</v>
      </c>
      <c r="B103" s="7" t="s">
        <v>49</v>
      </c>
      <c r="C103" s="6">
        <v>840000</v>
      </c>
      <c r="D103" s="5">
        <f>'95'!D103+12</f>
        <v>101</v>
      </c>
      <c r="E103" s="5">
        <v>10</v>
      </c>
      <c r="F103" s="7">
        <f>'95'!F103+'95'!G103</f>
        <v>623000</v>
      </c>
      <c r="G103" s="7">
        <f t="shared" si="3"/>
        <v>84000</v>
      </c>
      <c r="H103" s="7">
        <f t="shared" si="2"/>
        <v>133000</v>
      </c>
      <c r="I103" s="2"/>
      <c r="J103" s="2"/>
      <c r="K103" s="2"/>
      <c r="L103" s="2"/>
      <c r="M103" s="2"/>
      <c r="N103" s="2"/>
      <c r="O103" s="2"/>
      <c r="P103" s="3"/>
    </row>
    <row r="104" spans="1:16" ht="22.5">
      <c r="A104" s="11">
        <v>100</v>
      </c>
      <c r="B104" s="7" t="s">
        <v>49</v>
      </c>
      <c r="C104" s="6">
        <v>840000</v>
      </c>
      <c r="D104" s="5">
        <f>'95'!D104+12</f>
        <v>101</v>
      </c>
      <c r="E104" s="5">
        <v>10</v>
      </c>
      <c r="F104" s="7">
        <f>'95'!F104+'95'!G104</f>
        <v>623000</v>
      </c>
      <c r="G104" s="7">
        <f t="shared" si="3"/>
        <v>84000</v>
      </c>
      <c r="H104" s="7">
        <f t="shared" si="2"/>
        <v>133000</v>
      </c>
      <c r="I104" s="2"/>
      <c r="J104" s="2"/>
      <c r="K104" s="2"/>
      <c r="L104" s="2"/>
      <c r="M104" s="2"/>
      <c r="N104" s="2"/>
      <c r="O104" s="2"/>
      <c r="P104" s="3"/>
    </row>
    <row r="105" spans="1:16" ht="22.5">
      <c r="A105" s="11">
        <v>101</v>
      </c>
      <c r="B105" s="7" t="s">
        <v>49</v>
      </c>
      <c r="C105" s="6">
        <v>840000</v>
      </c>
      <c r="D105" s="5">
        <f>'95'!D105+12</f>
        <v>101</v>
      </c>
      <c r="E105" s="5">
        <v>10</v>
      </c>
      <c r="F105" s="7">
        <f>'95'!F105+'95'!G105</f>
        <v>623000</v>
      </c>
      <c r="G105" s="7">
        <f t="shared" si="3"/>
        <v>84000</v>
      </c>
      <c r="H105" s="7">
        <f t="shared" si="2"/>
        <v>133000</v>
      </c>
      <c r="I105" s="2"/>
      <c r="J105" s="2"/>
      <c r="K105" s="2"/>
      <c r="L105" s="2"/>
      <c r="M105" s="2"/>
      <c r="N105" s="2"/>
      <c r="O105" s="2"/>
      <c r="P105" s="3"/>
    </row>
    <row r="106" spans="1:16" ht="22.5">
      <c r="A106" s="11">
        <v>102</v>
      </c>
      <c r="B106" s="7" t="s">
        <v>50</v>
      </c>
      <c r="C106" s="6">
        <v>200000</v>
      </c>
      <c r="D106" s="5">
        <f>'95'!D106+12</f>
        <v>101</v>
      </c>
      <c r="E106" s="5">
        <v>10</v>
      </c>
      <c r="F106" s="7">
        <f>'95'!F106+'95'!G106</f>
        <v>148333.33333333334</v>
      </c>
      <c r="G106" s="7">
        <f t="shared" si="3"/>
        <v>20000</v>
      </c>
      <c r="H106" s="7">
        <f t="shared" si="2"/>
        <v>31666.666666666657</v>
      </c>
      <c r="I106" s="2"/>
      <c r="J106" s="2"/>
      <c r="K106" s="2"/>
      <c r="L106" s="2"/>
      <c r="M106" s="2"/>
      <c r="N106" s="2"/>
      <c r="O106" s="2"/>
      <c r="P106" s="3"/>
    </row>
    <row r="107" spans="1:16" ht="22.5">
      <c r="A107" s="11">
        <v>103</v>
      </c>
      <c r="B107" s="7" t="s">
        <v>51</v>
      </c>
      <c r="C107" s="6">
        <v>200000</v>
      </c>
      <c r="D107" s="5">
        <f>'95'!D107+12</f>
        <v>101</v>
      </c>
      <c r="E107" s="5">
        <v>10</v>
      </c>
      <c r="F107" s="7">
        <f>'95'!F107+'95'!G107</f>
        <v>148333.33333333334</v>
      </c>
      <c r="G107" s="7">
        <f t="shared" si="3"/>
        <v>20000</v>
      </c>
      <c r="H107" s="7">
        <f t="shared" si="2"/>
        <v>31666.666666666657</v>
      </c>
      <c r="I107" s="2"/>
      <c r="J107" s="2"/>
      <c r="K107" s="2"/>
      <c r="L107" s="2"/>
      <c r="M107" s="2"/>
      <c r="N107" s="2"/>
      <c r="O107" s="2"/>
      <c r="P107" s="3"/>
    </row>
    <row r="108" spans="1:16" ht="22.5">
      <c r="A108" s="11">
        <v>104</v>
      </c>
      <c r="B108" s="7" t="s">
        <v>51</v>
      </c>
      <c r="C108" s="6">
        <v>200000</v>
      </c>
      <c r="D108" s="5">
        <f>'95'!D108+12</f>
        <v>101</v>
      </c>
      <c r="E108" s="5">
        <v>10</v>
      </c>
      <c r="F108" s="7">
        <f>'95'!F108+'95'!G108</f>
        <v>148333.33333333334</v>
      </c>
      <c r="G108" s="7">
        <f t="shared" si="3"/>
        <v>20000</v>
      </c>
      <c r="H108" s="7">
        <f t="shared" si="2"/>
        <v>31666.666666666657</v>
      </c>
      <c r="I108" s="2"/>
      <c r="J108" s="2"/>
      <c r="K108" s="2"/>
      <c r="L108" s="2"/>
      <c r="M108" s="2"/>
      <c r="N108" s="2"/>
      <c r="O108" s="2"/>
      <c r="P108" s="3"/>
    </row>
    <row r="109" spans="1:16" ht="22.5">
      <c r="A109" s="11">
        <v>105</v>
      </c>
      <c r="B109" s="7" t="s">
        <v>52</v>
      </c>
      <c r="C109" s="6">
        <v>2530000</v>
      </c>
      <c r="D109" s="5">
        <f>'95'!D109+12</f>
        <v>101</v>
      </c>
      <c r="E109" s="5">
        <v>10</v>
      </c>
      <c r="F109" s="7">
        <f>'95'!F109+'95'!G109</f>
        <v>1876416.6666666667</v>
      </c>
      <c r="G109" s="7">
        <f t="shared" si="3"/>
        <v>253000</v>
      </c>
      <c r="H109" s="7">
        <f t="shared" si="2"/>
        <v>400583.33333333326</v>
      </c>
      <c r="I109" s="2"/>
      <c r="J109" s="2"/>
      <c r="K109" s="2"/>
      <c r="L109" s="2"/>
      <c r="M109" s="2"/>
      <c r="N109" s="2"/>
      <c r="O109" s="2"/>
      <c r="P109" s="3"/>
    </row>
    <row r="110" spans="1:16" ht="22.5">
      <c r="A110" s="11">
        <v>106</v>
      </c>
      <c r="B110" s="7" t="s">
        <v>53</v>
      </c>
      <c r="C110" s="6">
        <v>3950000</v>
      </c>
      <c r="D110" s="5">
        <f>'95'!D110+12</f>
        <v>101</v>
      </c>
      <c r="E110" s="5">
        <v>10</v>
      </c>
      <c r="F110" s="7">
        <f>'95'!F110+'95'!G110</f>
        <v>2929583.3333333335</v>
      </c>
      <c r="G110" s="7">
        <f t="shared" si="3"/>
        <v>395000</v>
      </c>
      <c r="H110" s="7">
        <f t="shared" si="2"/>
        <v>625416.6666666665</v>
      </c>
      <c r="I110" s="2"/>
      <c r="J110" s="2"/>
      <c r="K110" s="2"/>
      <c r="L110" s="2"/>
      <c r="M110" s="2"/>
      <c r="N110" s="2"/>
      <c r="O110" s="2"/>
      <c r="P110" s="3"/>
    </row>
    <row r="111" spans="1:16" ht="22.5">
      <c r="A111" s="11">
        <v>107</v>
      </c>
      <c r="B111" s="7" t="s">
        <v>54</v>
      </c>
      <c r="C111" s="6">
        <v>1800000</v>
      </c>
      <c r="D111" s="5">
        <f>'95'!D111+12</f>
        <v>101</v>
      </c>
      <c r="E111" s="5">
        <v>10</v>
      </c>
      <c r="F111" s="7">
        <f>'95'!F111+'95'!G111</f>
        <v>1335000</v>
      </c>
      <c r="G111" s="7">
        <f t="shared" si="3"/>
        <v>180000</v>
      </c>
      <c r="H111" s="7">
        <f t="shared" si="2"/>
        <v>285000</v>
      </c>
      <c r="I111" s="2"/>
      <c r="J111" s="2"/>
      <c r="K111" s="2"/>
      <c r="L111" s="2"/>
      <c r="M111" s="2"/>
      <c r="N111" s="2"/>
      <c r="O111" s="2"/>
      <c r="P111" s="3"/>
    </row>
    <row r="112" spans="1:16" ht="22.5">
      <c r="A112" s="11">
        <v>108</v>
      </c>
      <c r="B112" s="5" t="s">
        <v>8</v>
      </c>
      <c r="C112" s="6">
        <v>17100000</v>
      </c>
      <c r="D112" s="5">
        <f>'95'!D112+12</f>
        <v>100</v>
      </c>
      <c r="E112" s="5">
        <v>4</v>
      </c>
      <c r="F112" s="7">
        <f>'95'!F112+'95'!G112</f>
        <v>17100000</v>
      </c>
      <c r="G112" s="7">
        <v>0</v>
      </c>
      <c r="H112" s="7">
        <f t="shared" si="2"/>
        <v>0</v>
      </c>
      <c r="I112" s="2"/>
      <c r="J112" s="2"/>
      <c r="K112" s="2"/>
      <c r="L112" s="2"/>
      <c r="M112" s="2"/>
      <c r="N112" s="2"/>
      <c r="O112" s="2"/>
      <c r="P112" s="3"/>
    </row>
    <row r="113" spans="1:16" ht="22.5">
      <c r="A113" s="11">
        <v>109</v>
      </c>
      <c r="B113" s="7" t="s">
        <v>64</v>
      </c>
      <c r="C113" s="6">
        <v>30000000</v>
      </c>
      <c r="D113" s="5">
        <f>'95'!D113+12</f>
        <v>99</v>
      </c>
      <c r="E113" s="5">
        <v>10</v>
      </c>
      <c r="F113" s="7">
        <f>'95'!F113+'95'!G113</f>
        <v>21750000</v>
      </c>
      <c r="G113" s="7">
        <f t="shared" si="3"/>
        <v>3000000</v>
      </c>
      <c r="H113" s="7">
        <f t="shared" si="2"/>
        <v>5250000</v>
      </c>
      <c r="I113" s="2"/>
      <c r="J113" s="2"/>
      <c r="K113" s="2"/>
      <c r="L113" s="2"/>
      <c r="M113" s="2"/>
      <c r="N113" s="2"/>
      <c r="O113" s="2"/>
      <c r="P113" s="3"/>
    </row>
    <row r="114" spans="1:16" ht="22.5">
      <c r="A114" s="11">
        <v>110</v>
      </c>
      <c r="B114" s="7" t="s">
        <v>42</v>
      </c>
      <c r="C114" s="6">
        <v>7900000</v>
      </c>
      <c r="D114" s="5">
        <f>'95'!D114+12</f>
        <v>98</v>
      </c>
      <c r="E114" s="5">
        <v>10</v>
      </c>
      <c r="F114" s="7">
        <f>'95'!F114+'95'!G114</f>
        <v>5661666.666666666</v>
      </c>
      <c r="G114" s="7">
        <f t="shared" si="3"/>
        <v>790000</v>
      </c>
      <c r="H114" s="7">
        <f t="shared" si="2"/>
        <v>1448333.333333334</v>
      </c>
      <c r="I114" s="2"/>
      <c r="J114" s="2"/>
      <c r="K114" s="2"/>
      <c r="L114" s="2"/>
      <c r="M114" s="2"/>
      <c r="N114" s="2"/>
      <c r="O114" s="2"/>
      <c r="P114" s="3"/>
    </row>
    <row r="115" spans="1:16" ht="22.5">
      <c r="A115" s="11">
        <v>111</v>
      </c>
      <c r="B115" s="7" t="s">
        <v>42</v>
      </c>
      <c r="C115" s="6">
        <v>7900000</v>
      </c>
      <c r="D115" s="5">
        <f>'95'!D115+12</f>
        <v>98</v>
      </c>
      <c r="E115" s="5">
        <v>10</v>
      </c>
      <c r="F115" s="7">
        <f>'95'!F115+'95'!G115</f>
        <v>5661666.666666666</v>
      </c>
      <c r="G115" s="7">
        <f t="shared" si="3"/>
        <v>790000</v>
      </c>
      <c r="H115" s="7">
        <f t="shared" si="2"/>
        <v>1448333.333333334</v>
      </c>
      <c r="I115" s="2"/>
      <c r="J115" s="2"/>
      <c r="K115" s="2"/>
      <c r="L115" s="2"/>
      <c r="M115" s="2"/>
      <c r="N115" s="2"/>
      <c r="O115" s="2"/>
      <c r="P115" s="3"/>
    </row>
    <row r="116" spans="1:16" ht="22.5">
      <c r="A116" s="11">
        <v>112</v>
      </c>
      <c r="B116" s="5" t="s">
        <v>59</v>
      </c>
      <c r="C116" s="6">
        <v>3850000</v>
      </c>
      <c r="D116" s="5">
        <f>'95'!D116+12</f>
        <v>98</v>
      </c>
      <c r="E116" s="5">
        <v>4</v>
      </c>
      <c r="F116" s="7">
        <f>'95'!F116+'95'!G116</f>
        <v>3849999.6666666665</v>
      </c>
      <c r="G116" s="7">
        <v>0</v>
      </c>
      <c r="H116" s="7">
        <f t="shared" si="2"/>
        <v>0.33333333348855376</v>
      </c>
      <c r="I116" s="2"/>
      <c r="J116" s="2"/>
      <c r="K116" s="2"/>
      <c r="L116" s="2"/>
      <c r="M116" s="2"/>
      <c r="N116" s="2"/>
      <c r="O116" s="2"/>
      <c r="P116" s="3"/>
    </row>
    <row r="117" spans="1:16" ht="22.5">
      <c r="A117" s="11">
        <v>113</v>
      </c>
      <c r="B117" s="7" t="s">
        <v>56</v>
      </c>
      <c r="C117" s="6">
        <v>3500000</v>
      </c>
      <c r="D117" s="5">
        <f>'95'!D117+12</f>
        <v>97</v>
      </c>
      <c r="E117" s="5">
        <v>10</v>
      </c>
      <c r="F117" s="7">
        <f>'95'!F117+'95'!G117</f>
        <v>2479166.6666666665</v>
      </c>
      <c r="G117" s="7">
        <f t="shared" si="3"/>
        <v>350000</v>
      </c>
      <c r="H117" s="7">
        <f t="shared" si="2"/>
        <v>670833.3333333335</v>
      </c>
      <c r="I117" s="2"/>
      <c r="J117" s="2"/>
      <c r="K117" s="2"/>
      <c r="L117" s="2"/>
      <c r="M117" s="2"/>
      <c r="N117" s="2"/>
      <c r="O117" s="2"/>
      <c r="P117" s="3"/>
    </row>
    <row r="118" spans="1:16" ht="22.5">
      <c r="A118" s="11">
        <v>114</v>
      </c>
      <c r="B118" s="7" t="s">
        <v>55</v>
      </c>
      <c r="C118" s="6">
        <v>4550000</v>
      </c>
      <c r="D118" s="5">
        <f>'95'!D118+12</f>
        <v>97</v>
      </c>
      <c r="E118" s="5">
        <v>10</v>
      </c>
      <c r="F118" s="7">
        <f>'95'!F118+'95'!G118</f>
        <v>3222916.666666667</v>
      </c>
      <c r="G118" s="7">
        <f t="shared" si="3"/>
        <v>455000</v>
      </c>
      <c r="H118" s="7">
        <f t="shared" si="2"/>
        <v>872083.333333333</v>
      </c>
      <c r="I118" s="2"/>
      <c r="J118" s="2"/>
      <c r="K118" s="2"/>
      <c r="L118" s="2"/>
      <c r="M118" s="2"/>
      <c r="N118" s="2"/>
      <c r="O118" s="2"/>
      <c r="P118" s="3"/>
    </row>
    <row r="119" spans="1:16" ht="22.5">
      <c r="A119" s="11">
        <v>115</v>
      </c>
      <c r="B119" s="5" t="s">
        <v>9</v>
      </c>
      <c r="C119" s="6">
        <v>4766000</v>
      </c>
      <c r="D119" s="5">
        <f>'95'!D119+12</f>
        <v>97</v>
      </c>
      <c r="E119" s="5">
        <v>4</v>
      </c>
      <c r="F119" s="7">
        <f>'95'!F119+'95'!G119</f>
        <v>4765999.666666666</v>
      </c>
      <c r="G119" s="7">
        <v>0</v>
      </c>
      <c r="H119" s="7">
        <f t="shared" si="2"/>
        <v>0.33333333395421505</v>
      </c>
      <c r="I119" s="2"/>
      <c r="J119" s="2"/>
      <c r="K119" s="2"/>
      <c r="L119" s="2"/>
      <c r="M119" s="2"/>
      <c r="N119" s="2"/>
      <c r="O119" s="2"/>
      <c r="P119" s="3"/>
    </row>
    <row r="120" spans="1:16" ht="22.5">
      <c r="A120" s="11">
        <v>116</v>
      </c>
      <c r="B120" s="7" t="s">
        <v>57</v>
      </c>
      <c r="C120" s="6">
        <v>1650000</v>
      </c>
      <c r="D120" s="5">
        <f>'95'!D120+12</f>
        <v>96</v>
      </c>
      <c r="E120" s="5">
        <v>10</v>
      </c>
      <c r="F120" s="7">
        <f>'95'!F120+'95'!G120</f>
        <v>1155000</v>
      </c>
      <c r="G120" s="7">
        <f t="shared" si="3"/>
        <v>165000</v>
      </c>
      <c r="H120" s="7">
        <f t="shared" si="2"/>
        <v>330000</v>
      </c>
      <c r="I120" s="2"/>
      <c r="J120" s="2"/>
      <c r="K120" s="2"/>
      <c r="L120" s="2"/>
      <c r="M120" s="2"/>
      <c r="N120" s="2"/>
      <c r="O120" s="2"/>
      <c r="P120" s="3"/>
    </row>
    <row r="121" spans="1:16" ht="22.5">
      <c r="A121" s="11">
        <v>117</v>
      </c>
      <c r="B121" s="7" t="s">
        <v>58</v>
      </c>
      <c r="C121" s="6">
        <v>12350000</v>
      </c>
      <c r="D121" s="5">
        <f>'95'!D121+12</f>
        <v>96</v>
      </c>
      <c r="E121" s="5">
        <v>10</v>
      </c>
      <c r="F121" s="7">
        <f>'95'!F121+'95'!G121</f>
        <v>8645000</v>
      </c>
      <c r="G121" s="7">
        <f t="shared" si="3"/>
        <v>1235000</v>
      </c>
      <c r="H121" s="7">
        <f t="shared" si="2"/>
        <v>2470000</v>
      </c>
      <c r="I121" s="2"/>
      <c r="J121" s="2"/>
      <c r="K121" s="2"/>
      <c r="L121" s="2"/>
      <c r="M121" s="2"/>
      <c r="N121" s="2"/>
      <c r="O121" s="2"/>
      <c r="P121" s="3"/>
    </row>
    <row r="122" spans="1:16" ht="22.5">
      <c r="A122" s="11">
        <v>118</v>
      </c>
      <c r="B122" s="29" t="s">
        <v>75</v>
      </c>
      <c r="C122" s="30">
        <v>4500000</v>
      </c>
      <c r="D122" s="5">
        <f>'95'!D122+12</f>
        <v>90</v>
      </c>
      <c r="E122" s="31">
        <v>10</v>
      </c>
      <c r="F122" s="7">
        <f>'95'!F122+'95'!G122</f>
        <v>2925000</v>
      </c>
      <c r="G122" s="7">
        <f t="shared" si="3"/>
        <v>450000</v>
      </c>
      <c r="H122" s="7">
        <f t="shared" si="2"/>
        <v>1125000</v>
      </c>
      <c r="I122" s="32"/>
      <c r="J122" s="32"/>
      <c r="K122" s="32"/>
      <c r="L122" s="32"/>
      <c r="M122" s="32"/>
      <c r="N122" s="32"/>
      <c r="O122" s="32"/>
      <c r="P122" s="33"/>
    </row>
    <row r="123" spans="1:16" ht="22.5">
      <c r="A123" s="11">
        <v>119</v>
      </c>
      <c r="B123" s="29" t="s">
        <v>76</v>
      </c>
      <c r="C123" s="30">
        <v>1200000</v>
      </c>
      <c r="D123" s="5">
        <f>'95'!D123+12</f>
        <v>90</v>
      </c>
      <c r="E123" s="31">
        <v>10</v>
      </c>
      <c r="F123" s="7">
        <f>'95'!F123+'95'!G123</f>
        <v>780000</v>
      </c>
      <c r="G123" s="7">
        <f t="shared" si="3"/>
        <v>120000</v>
      </c>
      <c r="H123" s="7">
        <f t="shared" si="2"/>
        <v>300000</v>
      </c>
      <c r="I123" s="32"/>
      <c r="J123" s="32"/>
      <c r="K123" s="32"/>
      <c r="L123" s="32"/>
      <c r="M123" s="32"/>
      <c r="N123" s="32"/>
      <c r="O123" s="32"/>
      <c r="P123" s="33"/>
    </row>
    <row r="124" spans="1:16" ht="22.5">
      <c r="A124" s="11">
        <v>120</v>
      </c>
      <c r="B124" s="45" t="s">
        <v>84</v>
      </c>
      <c r="C124" s="30">
        <v>12000000</v>
      </c>
      <c r="D124" s="5">
        <f>'95'!D124+12</f>
        <v>89</v>
      </c>
      <c r="E124" s="30">
        <v>5</v>
      </c>
      <c r="F124" s="7">
        <f>'95'!F124+'95'!G124</f>
        <v>12000000</v>
      </c>
      <c r="G124" s="7">
        <v>0</v>
      </c>
      <c r="H124" s="7">
        <f t="shared" si="2"/>
        <v>0</v>
      </c>
      <c r="I124" s="32"/>
      <c r="J124" s="32"/>
      <c r="K124" s="32"/>
      <c r="L124" s="32"/>
      <c r="M124" s="32"/>
      <c r="N124" s="32"/>
      <c r="O124" s="32"/>
      <c r="P124" s="33"/>
    </row>
    <row r="125" spans="1:16" ht="22.5">
      <c r="A125" s="11">
        <v>121</v>
      </c>
      <c r="B125" s="29" t="s">
        <v>83</v>
      </c>
      <c r="C125" s="30">
        <v>342125000</v>
      </c>
      <c r="D125" s="5">
        <f>'95'!D125+12</f>
        <v>89</v>
      </c>
      <c r="E125" s="31">
        <v>10</v>
      </c>
      <c r="F125" s="7">
        <f>'95'!F125+'95'!G125</f>
        <v>222381250</v>
      </c>
      <c r="G125" s="7">
        <f t="shared" si="3"/>
        <v>34212500</v>
      </c>
      <c r="H125" s="7">
        <f t="shared" si="2"/>
        <v>85531250</v>
      </c>
      <c r="I125" s="32"/>
      <c r="J125" s="32"/>
      <c r="K125" s="32"/>
      <c r="L125" s="32"/>
      <c r="M125" s="32"/>
      <c r="N125" s="32"/>
      <c r="O125" s="32"/>
      <c r="P125" s="33"/>
    </row>
    <row r="126" spans="1:18" ht="22.5">
      <c r="A126" s="11">
        <v>122</v>
      </c>
      <c r="B126" s="31" t="s">
        <v>86</v>
      </c>
      <c r="C126" s="30">
        <v>4500000</v>
      </c>
      <c r="D126" s="5">
        <f>'95'!D126+12</f>
        <v>83</v>
      </c>
      <c r="E126" s="31">
        <v>10</v>
      </c>
      <c r="F126" s="7">
        <f>'95'!F126+'95'!G126</f>
        <v>2662500</v>
      </c>
      <c r="G126" s="7">
        <f t="shared" si="3"/>
        <v>450000</v>
      </c>
      <c r="H126" s="7">
        <f t="shared" si="2"/>
        <v>1387500</v>
      </c>
      <c r="I126" s="32"/>
      <c r="J126" s="32"/>
      <c r="K126" s="32"/>
      <c r="L126" s="32"/>
      <c r="M126" s="32"/>
      <c r="N126" s="32"/>
      <c r="O126" s="32"/>
      <c r="P126" s="34"/>
      <c r="R126" s="37"/>
    </row>
    <row r="127" spans="1:18" ht="22.5">
      <c r="A127" s="11">
        <v>123</v>
      </c>
      <c r="B127" s="29" t="s">
        <v>87</v>
      </c>
      <c r="C127" s="30">
        <v>7130000</v>
      </c>
      <c r="D127" s="5">
        <f>'95'!D127+12</f>
        <v>83</v>
      </c>
      <c r="E127" s="31">
        <v>10</v>
      </c>
      <c r="F127" s="7">
        <f>'95'!F127+'95'!G127</f>
        <v>4218583.333333334</v>
      </c>
      <c r="G127" s="7">
        <f t="shared" si="3"/>
        <v>713000</v>
      </c>
      <c r="H127" s="7">
        <f t="shared" si="2"/>
        <v>2198416.666666666</v>
      </c>
      <c r="I127" s="32"/>
      <c r="J127" s="32"/>
      <c r="K127" s="32"/>
      <c r="L127" s="32"/>
      <c r="M127" s="32"/>
      <c r="N127" s="32"/>
      <c r="O127" s="32"/>
      <c r="P127" s="34"/>
      <c r="R127" s="37"/>
    </row>
    <row r="128" spans="1:18" ht="22.5">
      <c r="A128" s="11">
        <v>124</v>
      </c>
      <c r="B128" s="29" t="s">
        <v>88</v>
      </c>
      <c r="C128" s="30">
        <v>6702800</v>
      </c>
      <c r="D128" s="5">
        <f>'95'!D128+12</f>
        <v>79</v>
      </c>
      <c r="E128" s="31">
        <v>4</v>
      </c>
      <c r="F128" s="7">
        <f>'95'!F128+'95'!G128</f>
        <v>6702799.666666666</v>
      </c>
      <c r="G128" s="7">
        <v>0</v>
      </c>
      <c r="H128" s="7">
        <f t="shared" si="2"/>
        <v>0.33333333395421505</v>
      </c>
      <c r="I128" s="32"/>
      <c r="J128" s="32"/>
      <c r="K128" s="32"/>
      <c r="L128" s="32"/>
      <c r="M128" s="32"/>
      <c r="N128" s="32"/>
      <c r="O128" s="32"/>
      <c r="P128" s="34"/>
      <c r="R128" s="37"/>
    </row>
    <row r="129" spans="1:18" ht="22.5">
      <c r="A129" s="11">
        <v>125</v>
      </c>
      <c r="B129" s="29" t="s">
        <v>83</v>
      </c>
      <c r="C129" s="30">
        <v>99000000</v>
      </c>
      <c r="D129" s="5">
        <f>'95'!D129+12</f>
        <v>79</v>
      </c>
      <c r="E129" s="31">
        <v>10</v>
      </c>
      <c r="F129" s="7">
        <f>'95'!F129+'95'!G129</f>
        <v>55275000</v>
      </c>
      <c r="G129" s="7">
        <f t="shared" si="3"/>
        <v>9900000</v>
      </c>
      <c r="H129" s="7">
        <f t="shared" si="2"/>
        <v>33825000</v>
      </c>
      <c r="I129" s="32"/>
      <c r="J129" s="32"/>
      <c r="K129" s="32"/>
      <c r="L129" s="32"/>
      <c r="M129" s="32"/>
      <c r="N129" s="32"/>
      <c r="O129" s="32"/>
      <c r="P129" s="34"/>
      <c r="R129" s="37"/>
    </row>
    <row r="130" spans="1:18" ht="22.5">
      <c r="A130" s="11">
        <v>126</v>
      </c>
      <c r="B130" s="29" t="s">
        <v>90</v>
      </c>
      <c r="C130" s="30">
        <v>114377400</v>
      </c>
      <c r="D130" s="5">
        <f>'95'!D130+12</f>
        <v>78</v>
      </c>
      <c r="E130" s="31">
        <v>4</v>
      </c>
      <c r="F130" s="7">
        <f>'95'!F130+'95'!G130</f>
        <v>114377400</v>
      </c>
      <c r="G130" s="7">
        <v>0</v>
      </c>
      <c r="H130" s="7">
        <f t="shared" si="2"/>
        <v>0</v>
      </c>
      <c r="I130" s="32"/>
      <c r="J130" s="32"/>
      <c r="K130" s="32"/>
      <c r="L130" s="32"/>
      <c r="M130" s="32"/>
      <c r="N130" s="32"/>
      <c r="O130" s="32"/>
      <c r="P130" s="34"/>
      <c r="R130" s="37"/>
    </row>
    <row r="131" spans="1:18" ht="22.5">
      <c r="A131" s="11">
        <v>127</v>
      </c>
      <c r="B131" s="29" t="s">
        <v>83</v>
      </c>
      <c r="C131" s="30">
        <v>99000000</v>
      </c>
      <c r="D131" s="5">
        <f>'95'!D131+12</f>
        <v>78</v>
      </c>
      <c r="E131" s="31">
        <v>10</v>
      </c>
      <c r="F131" s="7">
        <f>'95'!F131+'95'!G131</f>
        <v>54450000</v>
      </c>
      <c r="G131" s="7">
        <f t="shared" si="3"/>
        <v>9900000</v>
      </c>
      <c r="H131" s="7">
        <f t="shared" si="2"/>
        <v>34650000</v>
      </c>
      <c r="I131" s="32"/>
      <c r="J131" s="32"/>
      <c r="K131" s="32"/>
      <c r="L131" s="32"/>
      <c r="M131" s="32"/>
      <c r="N131" s="32"/>
      <c r="O131" s="32"/>
      <c r="P131" s="34"/>
      <c r="R131" s="37"/>
    </row>
    <row r="132" spans="1:18" ht="22.5">
      <c r="A132" s="11">
        <v>128</v>
      </c>
      <c r="B132" s="29" t="s">
        <v>87</v>
      </c>
      <c r="C132" s="30">
        <v>16010000</v>
      </c>
      <c r="D132" s="5">
        <f>'95'!D132+12</f>
        <v>76</v>
      </c>
      <c r="E132" s="31">
        <v>10</v>
      </c>
      <c r="F132" s="7">
        <f>'95'!F132+'95'!G132</f>
        <v>8538666.666666666</v>
      </c>
      <c r="G132" s="7">
        <f t="shared" si="3"/>
        <v>1601000</v>
      </c>
      <c r="H132" s="7">
        <f t="shared" si="2"/>
        <v>5870333.333333334</v>
      </c>
      <c r="I132" s="32"/>
      <c r="J132" s="32"/>
      <c r="K132" s="32"/>
      <c r="L132" s="32"/>
      <c r="M132" s="32"/>
      <c r="N132" s="32"/>
      <c r="O132" s="32"/>
      <c r="P132" s="34"/>
      <c r="R132" s="37"/>
    </row>
    <row r="133" spans="1:18" ht="22.5">
      <c r="A133" s="11">
        <v>129</v>
      </c>
      <c r="B133" s="29" t="s">
        <v>83</v>
      </c>
      <c r="C133" s="30">
        <v>103600000</v>
      </c>
      <c r="D133" s="5">
        <f>'95'!D133+12</f>
        <v>71</v>
      </c>
      <c r="E133" s="31">
        <v>10</v>
      </c>
      <c r="F133" s="7">
        <f>'95'!F133+'95'!G133</f>
        <v>50936667</v>
      </c>
      <c r="G133" s="7">
        <f t="shared" si="3"/>
        <v>10360000</v>
      </c>
      <c r="H133" s="7">
        <f aca="true" t="shared" si="4" ref="H133:H177">C133-F133-G133</f>
        <v>42303333</v>
      </c>
      <c r="I133" s="32"/>
      <c r="J133" s="32"/>
      <c r="K133" s="32"/>
      <c r="L133" s="32"/>
      <c r="M133" s="32"/>
      <c r="N133" s="32"/>
      <c r="O133" s="32"/>
      <c r="P133" s="34"/>
      <c r="R133" s="37"/>
    </row>
    <row r="134" spans="1:18" ht="22.5">
      <c r="A134" s="11">
        <v>130</v>
      </c>
      <c r="B134" s="29" t="s">
        <v>93</v>
      </c>
      <c r="C134" s="30">
        <v>37657000</v>
      </c>
      <c r="D134" s="5">
        <f>'95'!D134+12</f>
        <v>60</v>
      </c>
      <c r="E134" s="31">
        <v>10</v>
      </c>
      <c r="F134" s="7">
        <f>'95'!F134+'95'!G134</f>
        <v>15062800</v>
      </c>
      <c r="G134" s="7">
        <f t="shared" si="3"/>
        <v>3765700</v>
      </c>
      <c r="H134" s="7">
        <f t="shared" si="4"/>
        <v>18828500</v>
      </c>
      <c r="I134" s="32"/>
      <c r="J134" s="32"/>
      <c r="K134" s="32"/>
      <c r="L134" s="32"/>
      <c r="M134" s="32"/>
      <c r="N134" s="32"/>
      <c r="O134" s="32"/>
      <c r="P134" s="34"/>
      <c r="R134" s="37"/>
    </row>
    <row r="135" spans="1:18" ht="22.5">
      <c r="A135" s="11">
        <v>131</v>
      </c>
      <c r="B135" s="29" t="s">
        <v>94</v>
      </c>
      <c r="C135" s="30">
        <v>16900000</v>
      </c>
      <c r="D135" s="5">
        <f>'95'!D135+12</f>
        <v>60</v>
      </c>
      <c r="E135" s="31">
        <v>4</v>
      </c>
      <c r="F135" s="7">
        <f>'95'!F135+'95'!G135</f>
        <v>16900000</v>
      </c>
      <c r="G135" s="7">
        <f aca="true" t="shared" si="5" ref="G135:G175">C135/E135</f>
        <v>4225000</v>
      </c>
      <c r="H135" s="7">
        <f t="shared" si="4"/>
        <v>-4225000</v>
      </c>
      <c r="I135" s="32"/>
      <c r="J135" s="32"/>
      <c r="K135" s="32"/>
      <c r="L135" s="32"/>
      <c r="M135" s="32"/>
      <c r="N135" s="32"/>
      <c r="O135" s="32"/>
      <c r="P135" s="34"/>
      <c r="R135" s="37"/>
    </row>
    <row r="136" spans="1:18" ht="22.5">
      <c r="A136" s="11">
        <v>132</v>
      </c>
      <c r="B136" s="29" t="s">
        <v>95</v>
      </c>
      <c r="C136" s="30">
        <v>17100000</v>
      </c>
      <c r="D136" s="5">
        <f>'95'!D136+12</f>
        <v>60</v>
      </c>
      <c r="E136" s="31">
        <v>4</v>
      </c>
      <c r="F136" s="7">
        <f>'95'!F136+'95'!G136</f>
        <v>17100000</v>
      </c>
      <c r="G136" s="7">
        <f t="shared" si="5"/>
        <v>4275000</v>
      </c>
      <c r="H136" s="7">
        <f t="shared" si="4"/>
        <v>-4275000</v>
      </c>
      <c r="I136" s="32"/>
      <c r="J136" s="32"/>
      <c r="K136" s="32"/>
      <c r="L136" s="32"/>
      <c r="M136" s="32"/>
      <c r="N136" s="32"/>
      <c r="O136" s="32"/>
      <c r="P136" s="34"/>
      <c r="R136" s="37"/>
    </row>
    <row r="137" spans="1:18" ht="22.5">
      <c r="A137" s="11">
        <v>133</v>
      </c>
      <c r="B137" s="29" t="s">
        <v>96</v>
      </c>
      <c r="C137" s="30">
        <v>17100000</v>
      </c>
      <c r="D137" s="5">
        <f>'95'!D137+12</f>
        <v>60</v>
      </c>
      <c r="E137" s="31">
        <v>4</v>
      </c>
      <c r="F137" s="7">
        <f>'95'!F137+'95'!G137</f>
        <v>17100000</v>
      </c>
      <c r="G137" s="7">
        <f t="shared" si="5"/>
        <v>4275000</v>
      </c>
      <c r="H137" s="7">
        <f t="shared" si="4"/>
        <v>-4275000</v>
      </c>
      <c r="I137" s="32"/>
      <c r="J137" s="32"/>
      <c r="K137" s="32"/>
      <c r="L137" s="32"/>
      <c r="M137" s="32"/>
      <c r="N137" s="32"/>
      <c r="O137" s="32"/>
      <c r="P137" s="34"/>
      <c r="R137" s="37"/>
    </row>
    <row r="138" spans="1:18" ht="22.5">
      <c r="A138" s="11">
        <v>134</v>
      </c>
      <c r="B138" s="29" t="s">
        <v>97</v>
      </c>
      <c r="C138" s="30">
        <v>4550000</v>
      </c>
      <c r="D138" s="5">
        <f>'95'!D138+12</f>
        <v>60</v>
      </c>
      <c r="E138" s="31">
        <v>4</v>
      </c>
      <c r="F138" s="7">
        <f>'95'!F138+'95'!G138</f>
        <v>4550000</v>
      </c>
      <c r="G138" s="7">
        <f t="shared" si="5"/>
        <v>1137500</v>
      </c>
      <c r="H138" s="7">
        <f t="shared" si="4"/>
        <v>-1137500</v>
      </c>
      <c r="I138" s="32"/>
      <c r="J138" s="32"/>
      <c r="K138" s="32"/>
      <c r="L138" s="32"/>
      <c r="M138" s="32"/>
      <c r="N138" s="32"/>
      <c r="O138" s="32"/>
      <c r="P138" s="34"/>
      <c r="R138" s="37"/>
    </row>
    <row r="139" spans="1:18" ht="22.5">
      <c r="A139" s="11">
        <v>135</v>
      </c>
      <c r="B139" s="29" t="s">
        <v>100</v>
      </c>
      <c r="C139" s="30">
        <v>15950000</v>
      </c>
      <c r="D139" s="5">
        <f>'95'!D139+12</f>
        <v>58</v>
      </c>
      <c r="E139" s="31">
        <v>10</v>
      </c>
      <c r="F139" s="7">
        <f>'95'!F139+'95'!G139</f>
        <v>6114166.666666667</v>
      </c>
      <c r="G139" s="7">
        <f t="shared" si="5"/>
        <v>1595000</v>
      </c>
      <c r="H139" s="7">
        <f t="shared" si="4"/>
        <v>8240833.333333332</v>
      </c>
      <c r="I139" s="32"/>
      <c r="J139" s="32"/>
      <c r="K139" s="32"/>
      <c r="L139" s="32"/>
      <c r="M139" s="32"/>
      <c r="N139" s="32"/>
      <c r="O139" s="32"/>
      <c r="P139" s="34"/>
      <c r="R139" s="37"/>
    </row>
    <row r="140" spans="1:18" ht="22.5">
      <c r="A140" s="11">
        <v>136</v>
      </c>
      <c r="B140" s="29" t="s">
        <v>13</v>
      </c>
      <c r="C140" s="30">
        <v>7600000</v>
      </c>
      <c r="D140" s="5">
        <f>'95'!D140+12</f>
        <v>58</v>
      </c>
      <c r="E140" s="31">
        <v>10</v>
      </c>
      <c r="F140" s="7">
        <f>'95'!F140+'95'!G140</f>
        <v>2913333.3333333335</v>
      </c>
      <c r="G140" s="7">
        <f t="shared" si="5"/>
        <v>760000</v>
      </c>
      <c r="H140" s="7">
        <f t="shared" si="4"/>
        <v>3926666.666666666</v>
      </c>
      <c r="I140" s="32"/>
      <c r="J140" s="32"/>
      <c r="K140" s="32"/>
      <c r="L140" s="32"/>
      <c r="M140" s="32"/>
      <c r="N140" s="32"/>
      <c r="O140" s="32"/>
      <c r="P140" s="34"/>
      <c r="R140" s="37"/>
    </row>
    <row r="141" spans="1:18" ht="22.5">
      <c r="A141" s="11">
        <v>137</v>
      </c>
      <c r="B141" s="29" t="s">
        <v>96</v>
      </c>
      <c r="C141" s="30">
        <v>21430000</v>
      </c>
      <c r="D141" s="5">
        <f>'95'!D141+12</f>
        <v>57</v>
      </c>
      <c r="E141" s="31">
        <v>4</v>
      </c>
      <c r="F141" s="7">
        <f>'95'!F141+'95'!G141</f>
        <v>20090625</v>
      </c>
      <c r="G141" s="7">
        <f t="shared" si="5"/>
        <v>5357500</v>
      </c>
      <c r="H141" s="7">
        <f t="shared" si="4"/>
        <v>-4018125</v>
      </c>
      <c r="I141" s="32"/>
      <c r="J141" s="32"/>
      <c r="K141" s="32"/>
      <c r="L141" s="32"/>
      <c r="M141" s="32"/>
      <c r="N141" s="32"/>
      <c r="O141" s="32"/>
      <c r="P141" s="34"/>
      <c r="R141" s="37"/>
    </row>
    <row r="142" spans="1:18" ht="22.5">
      <c r="A142" s="11">
        <v>138</v>
      </c>
      <c r="B142" s="29" t="s">
        <v>101</v>
      </c>
      <c r="C142" s="30">
        <v>3400000</v>
      </c>
      <c r="D142" s="5">
        <f>'95'!D142+12</f>
        <v>56</v>
      </c>
      <c r="E142" s="31">
        <v>4</v>
      </c>
      <c r="F142" s="7">
        <f>'95'!F142+'95'!G142</f>
        <v>3116666.6666666665</v>
      </c>
      <c r="G142" s="7">
        <f t="shared" si="5"/>
        <v>850000</v>
      </c>
      <c r="H142" s="7">
        <f t="shared" si="4"/>
        <v>-566666.6666666665</v>
      </c>
      <c r="I142" s="32"/>
      <c r="J142" s="32"/>
      <c r="K142" s="32"/>
      <c r="L142" s="32"/>
      <c r="M142" s="32"/>
      <c r="N142" s="32"/>
      <c r="O142" s="32"/>
      <c r="P142" s="34"/>
      <c r="R142" s="37"/>
    </row>
    <row r="143" spans="1:18" ht="22.5">
      <c r="A143" s="11">
        <v>139</v>
      </c>
      <c r="B143" s="29" t="s">
        <v>102</v>
      </c>
      <c r="C143" s="30">
        <v>2200000</v>
      </c>
      <c r="D143" s="5">
        <f>'95'!D143+12</f>
        <v>56</v>
      </c>
      <c r="E143" s="31">
        <v>4</v>
      </c>
      <c r="F143" s="7">
        <f>'95'!F143+'95'!G143</f>
        <v>2016666.6666666667</v>
      </c>
      <c r="G143" s="7">
        <f t="shared" si="5"/>
        <v>550000</v>
      </c>
      <c r="H143" s="7">
        <f t="shared" si="4"/>
        <v>-366666.66666666674</v>
      </c>
      <c r="I143" s="32"/>
      <c r="J143" s="32"/>
      <c r="K143" s="32"/>
      <c r="L143" s="32"/>
      <c r="M143" s="32"/>
      <c r="N143" s="32"/>
      <c r="O143" s="32"/>
      <c r="P143" s="34"/>
      <c r="R143" s="37"/>
    </row>
    <row r="144" spans="1:18" ht="22.5">
      <c r="A144" s="11">
        <v>140</v>
      </c>
      <c r="B144" s="29" t="s">
        <v>103</v>
      </c>
      <c r="C144" s="30">
        <v>77760000</v>
      </c>
      <c r="D144" s="5">
        <f>'95'!D144+12</f>
        <v>55</v>
      </c>
      <c r="E144" s="31">
        <v>4</v>
      </c>
      <c r="F144" s="7">
        <f>'95'!F144+'95'!G144</f>
        <v>69660000</v>
      </c>
      <c r="G144" s="7">
        <f t="shared" si="5"/>
        <v>19440000</v>
      </c>
      <c r="H144" s="7">
        <f t="shared" si="4"/>
        <v>-11340000</v>
      </c>
      <c r="I144" s="32"/>
      <c r="J144" s="32"/>
      <c r="K144" s="32"/>
      <c r="L144" s="32"/>
      <c r="M144" s="32"/>
      <c r="N144" s="32"/>
      <c r="O144" s="32"/>
      <c r="P144" s="34"/>
      <c r="R144" s="37"/>
    </row>
    <row r="145" spans="1:18" ht="22.5">
      <c r="A145" s="11">
        <v>141</v>
      </c>
      <c r="B145" s="29" t="s">
        <v>96</v>
      </c>
      <c r="C145" s="30">
        <v>38840000</v>
      </c>
      <c r="D145" s="5">
        <f>'95'!D145+12</f>
        <v>55</v>
      </c>
      <c r="E145" s="31">
        <v>4</v>
      </c>
      <c r="F145" s="7">
        <f>'95'!F145+'95'!G145</f>
        <v>34794166.66666667</v>
      </c>
      <c r="G145" s="7">
        <f t="shared" si="5"/>
        <v>9710000</v>
      </c>
      <c r="H145" s="7">
        <f t="shared" si="4"/>
        <v>-5664166.666666672</v>
      </c>
      <c r="I145" s="32"/>
      <c r="J145" s="32"/>
      <c r="K145" s="32"/>
      <c r="L145" s="32"/>
      <c r="M145" s="32"/>
      <c r="N145" s="32"/>
      <c r="O145" s="32"/>
      <c r="P145" s="34"/>
      <c r="R145" s="37"/>
    </row>
    <row r="146" spans="1:18" ht="22.5">
      <c r="A146" s="11">
        <v>142</v>
      </c>
      <c r="B146" s="29" t="s">
        <v>104</v>
      </c>
      <c r="C146" s="30">
        <v>8600000</v>
      </c>
      <c r="D146" s="5">
        <f>'95'!D146+12</f>
        <v>55</v>
      </c>
      <c r="E146" s="31">
        <v>4</v>
      </c>
      <c r="F146" s="7">
        <f>'95'!F146+'95'!G146</f>
        <v>7704166.666666667</v>
      </c>
      <c r="G146" s="7">
        <f t="shared" si="5"/>
        <v>2150000</v>
      </c>
      <c r="H146" s="7">
        <f t="shared" si="4"/>
        <v>-1254166.666666667</v>
      </c>
      <c r="I146" s="32"/>
      <c r="J146" s="32"/>
      <c r="K146" s="32"/>
      <c r="L146" s="32"/>
      <c r="M146" s="32"/>
      <c r="N146" s="32"/>
      <c r="O146" s="32"/>
      <c r="P146" s="34"/>
      <c r="R146" s="37"/>
    </row>
    <row r="147" spans="1:18" ht="22.5">
      <c r="A147" s="11">
        <v>143</v>
      </c>
      <c r="B147" s="29" t="s">
        <v>96</v>
      </c>
      <c r="C147" s="30">
        <v>385870000</v>
      </c>
      <c r="D147" s="5">
        <f>'95'!D147+12</f>
        <v>53</v>
      </c>
      <c r="E147" s="31">
        <v>4</v>
      </c>
      <c r="F147" s="7">
        <f>'95'!F147+'95'!G147</f>
        <v>329597291.6666666</v>
      </c>
      <c r="G147" s="7">
        <f t="shared" si="5"/>
        <v>96467500</v>
      </c>
      <c r="H147" s="7">
        <f t="shared" si="4"/>
        <v>-40194791.66666663</v>
      </c>
      <c r="I147" s="32"/>
      <c r="J147" s="32"/>
      <c r="K147" s="32"/>
      <c r="L147" s="32"/>
      <c r="M147" s="32"/>
      <c r="N147" s="32"/>
      <c r="O147" s="32"/>
      <c r="P147" s="34"/>
      <c r="R147" s="37"/>
    </row>
    <row r="148" spans="1:18" ht="22.5">
      <c r="A148" s="11">
        <v>144</v>
      </c>
      <c r="B148" s="29" t="s">
        <v>107</v>
      </c>
      <c r="C148" s="30">
        <v>23183200</v>
      </c>
      <c r="D148" s="5">
        <f>'95'!D148+12</f>
        <v>53</v>
      </c>
      <c r="E148" s="31">
        <v>4</v>
      </c>
      <c r="F148" s="7">
        <f>'95'!F148+'95'!G148</f>
        <v>19802316.666666664</v>
      </c>
      <c r="G148" s="7">
        <f t="shared" si="5"/>
        <v>5795800</v>
      </c>
      <c r="H148" s="7">
        <f t="shared" si="4"/>
        <v>-2414916.666666664</v>
      </c>
      <c r="I148" s="32"/>
      <c r="J148" s="32"/>
      <c r="K148" s="32"/>
      <c r="L148" s="32"/>
      <c r="M148" s="32"/>
      <c r="N148" s="32"/>
      <c r="O148" s="32"/>
      <c r="P148" s="34"/>
      <c r="R148" s="37"/>
    </row>
    <row r="149" spans="1:18" ht="22.5">
      <c r="A149" s="11">
        <v>145</v>
      </c>
      <c r="B149" s="29" t="s">
        <v>108</v>
      </c>
      <c r="C149" s="30">
        <v>34450000</v>
      </c>
      <c r="D149" s="5">
        <f>'95'!D149+12</f>
        <v>52</v>
      </c>
      <c r="E149" s="31">
        <v>10</v>
      </c>
      <c r="F149" s="7">
        <f>'95'!F149+'95'!G149</f>
        <v>11483333.333333332</v>
      </c>
      <c r="G149" s="7">
        <f t="shared" si="5"/>
        <v>3445000</v>
      </c>
      <c r="H149" s="7">
        <f t="shared" si="4"/>
        <v>19521666.666666668</v>
      </c>
      <c r="I149" s="32"/>
      <c r="J149" s="32"/>
      <c r="K149" s="32"/>
      <c r="L149" s="32"/>
      <c r="M149" s="32"/>
      <c r="N149" s="32"/>
      <c r="O149" s="32"/>
      <c r="P149" s="34"/>
      <c r="R149" s="37"/>
    </row>
    <row r="150" spans="1:18" ht="22.5">
      <c r="A150" s="11">
        <v>146</v>
      </c>
      <c r="B150" s="29" t="s">
        <v>93</v>
      </c>
      <c r="C150" s="30">
        <v>11500000</v>
      </c>
      <c r="D150" s="5">
        <f>'95'!D150+12</f>
        <v>52</v>
      </c>
      <c r="E150" s="31">
        <v>4</v>
      </c>
      <c r="F150" s="7">
        <f>'95'!F150+'95'!G150</f>
        <v>9583333.333333334</v>
      </c>
      <c r="G150" s="7">
        <f t="shared" si="5"/>
        <v>2875000</v>
      </c>
      <c r="H150" s="7">
        <f t="shared" si="4"/>
        <v>-958333.333333334</v>
      </c>
      <c r="I150" s="32"/>
      <c r="J150" s="32"/>
      <c r="K150" s="32"/>
      <c r="L150" s="32"/>
      <c r="M150" s="32"/>
      <c r="N150" s="32"/>
      <c r="O150" s="32"/>
      <c r="P150" s="34"/>
      <c r="R150" s="37"/>
    </row>
    <row r="151" spans="1:18" ht="22.5">
      <c r="A151" s="11">
        <v>147</v>
      </c>
      <c r="B151" s="29" t="s">
        <v>110</v>
      </c>
      <c r="C151" s="30">
        <v>71338000</v>
      </c>
      <c r="D151" s="5">
        <f>'95'!D151+12</f>
        <v>52</v>
      </c>
      <c r="E151" s="31">
        <v>4</v>
      </c>
      <c r="F151" s="7">
        <f>'95'!F151+'95'!G151</f>
        <v>59448334.33333333</v>
      </c>
      <c r="G151" s="7">
        <f t="shared" si="5"/>
        <v>17834500</v>
      </c>
      <c r="H151" s="7">
        <f t="shared" si="4"/>
        <v>-5944834.333333328</v>
      </c>
      <c r="I151" s="32"/>
      <c r="J151" s="32"/>
      <c r="K151" s="32"/>
      <c r="L151" s="32"/>
      <c r="M151" s="32"/>
      <c r="N151" s="32"/>
      <c r="O151" s="32"/>
      <c r="P151" s="34"/>
      <c r="R151" s="37"/>
    </row>
    <row r="152" spans="1:18" ht="22.5">
      <c r="A152" s="11">
        <v>148</v>
      </c>
      <c r="B152" s="29" t="s">
        <v>87</v>
      </c>
      <c r="C152" s="30">
        <v>19150000</v>
      </c>
      <c r="D152" s="5">
        <f>'95'!D152+12</f>
        <v>52</v>
      </c>
      <c r="E152" s="31">
        <v>10</v>
      </c>
      <c r="F152" s="7">
        <f>'95'!F152+'95'!G152</f>
        <v>6383333.333333334</v>
      </c>
      <c r="G152" s="7">
        <f t="shared" si="5"/>
        <v>1915000</v>
      </c>
      <c r="H152" s="7">
        <f t="shared" si="4"/>
        <v>10851666.666666666</v>
      </c>
      <c r="I152" s="32"/>
      <c r="J152" s="32"/>
      <c r="K152" s="32"/>
      <c r="L152" s="32"/>
      <c r="M152" s="32"/>
      <c r="N152" s="32"/>
      <c r="O152" s="32"/>
      <c r="P152" s="34"/>
      <c r="R152" s="37"/>
    </row>
    <row r="153" spans="1:18" ht="22.5">
      <c r="A153" s="11">
        <v>149</v>
      </c>
      <c r="B153" s="29" t="s">
        <v>87</v>
      </c>
      <c r="C153" s="30">
        <v>19150000</v>
      </c>
      <c r="D153" s="5">
        <f>'95'!D153+12</f>
        <v>52</v>
      </c>
      <c r="E153" s="31">
        <v>10</v>
      </c>
      <c r="F153" s="7">
        <f>'95'!F153+'95'!G153</f>
        <v>6383333.333333334</v>
      </c>
      <c r="G153" s="7">
        <f t="shared" si="5"/>
        <v>1915000</v>
      </c>
      <c r="H153" s="7">
        <f t="shared" si="4"/>
        <v>10851666.666666666</v>
      </c>
      <c r="I153" s="32"/>
      <c r="J153" s="32"/>
      <c r="K153" s="32"/>
      <c r="L153" s="32"/>
      <c r="M153" s="32"/>
      <c r="N153" s="32"/>
      <c r="O153" s="32"/>
      <c r="P153" s="34"/>
      <c r="R153" s="37"/>
    </row>
    <row r="154" spans="1:18" ht="22.5">
      <c r="A154" s="11">
        <v>150</v>
      </c>
      <c r="B154" s="48" t="s">
        <v>90</v>
      </c>
      <c r="C154" s="30">
        <v>3283450</v>
      </c>
      <c r="D154" s="5">
        <f>'95'!D154+12</f>
        <v>46</v>
      </c>
      <c r="E154" s="31">
        <v>4</v>
      </c>
      <c r="F154" s="7">
        <f>'95'!F154+'95'!G154</f>
        <v>2325777.0833333335</v>
      </c>
      <c r="G154" s="7">
        <f t="shared" si="5"/>
        <v>820862.5</v>
      </c>
      <c r="H154" s="7">
        <f t="shared" si="4"/>
        <v>136810.4166666665</v>
      </c>
      <c r="I154" s="32"/>
      <c r="J154" s="32"/>
      <c r="K154" s="32"/>
      <c r="L154" s="32"/>
      <c r="M154" s="32"/>
      <c r="N154" s="32"/>
      <c r="O154" s="32"/>
      <c r="P154" s="34"/>
      <c r="R154" s="37"/>
    </row>
    <row r="155" spans="1:18" ht="22.5">
      <c r="A155" s="11">
        <v>151</v>
      </c>
      <c r="B155" s="48" t="s">
        <v>115</v>
      </c>
      <c r="C155" s="30">
        <v>4550250</v>
      </c>
      <c r="D155" s="5">
        <f>'95'!D155+12</f>
        <v>46</v>
      </c>
      <c r="E155" s="31">
        <v>4</v>
      </c>
      <c r="F155" s="7">
        <f>'95'!F155+'95'!G155</f>
        <v>3223093.75</v>
      </c>
      <c r="G155" s="7">
        <f t="shared" si="5"/>
        <v>1137562.5</v>
      </c>
      <c r="H155" s="7">
        <f t="shared" si="4"/>
        <v>189593.75</v>
      </c>
      <c r="I155" s="32"/>
      <c r="J155" s="32"/>
      <c r="K155" s="32"/>
      <c r="L155" s="32"/>
      <c r="M155" s="32"/>
      <c r="N155" s="32"/>
      <c r="O155" s="32"/>
      <c r="P155" s="34"/>
      <c r="R155" s="37"/>
    </row>
    <row r="156" spans="1:18" ht="22.5">
      <c r="A156" s="11">
        <v>152</v>
      </c>
      <c r="B156" s="48" t="s">
        <v>116</v>
      </c>
      <c r="C156" s="30">
        <v>9600250</v>
      </c>
      <c r="D156" s="5">
        <f>'95'!D156+12</f>
        <v>46</v>
      </c>
      <c r="E156" s="31">
        <v>4</v>
      </c>
      <c r="F156" s="7">
        <f>'95'!F156+'95'!G156</f>
        <v>6800177.083333333</v>
      </c>
      <c r="G156" s="7">
        <f t="shared" si="5"/>
        <v>2400062.5</v>
      </c>
      <c r="H156" s="7">
        <f t="shared" si="4"/>
        <v>400010.416666667</v>
      </c>
      <c r="I156" s="32"/>
      <c r="J156" s="32"/>
      <c r="K156" s="32"/>
      <c r="L156" s="32"/>
      <c r="M156" s="32"/>
      <c r="N156" s="32"/>
      <c r="O156" s="32"/>
      <c r="P156" s="34"/>
      <c r="R156" s="37"/>
    </row>
    <row r="157" spans="1:18" ht="22.5">
      <c r="A157" s="11">
        <v>153</v>
      </c>
      <c r="B157" s="48" t="s">
        <v>117</v>
      </c>
      <c r="C157" s="30">
        <v>1550000</v>
      </c>
      <c r="D157" s="5">
        <f>'95'!D157+12</f>
        <v>45</v>
      </c>
      <c r="E157" s="31">
        <v>10</v>
      </c>
      <c r="F157" s="7">
        <f>'95'!F157+'95'!G157</f>
        <v>426250</v>
      </c>
      <c r="G157" s="7">
        <f t="shared" si="5"/>
        <v>155000</v>
      </c>
      <c r="H157" s="7">
        <f t="shared" si="4"/>
        <v>968750</v>
      </c>
      <c r="I157" s="32"/>
      <c r="J157" s="32"/>
      <c r="K157" s="32"/>
      <c r="L157" s="32"/>
      <c r="M157" s="32"/>
      <c r="N157" s="32"/>
      <c r="O157" s="32"/>
      <c r="P157" s="34"/>
      <c r="R157" s="37"/>
    </row>
    <row r="158" spans="1:18" ht="22.5">
      <c r="A158" s="11">
        <v>154</v>
      </c>
      <c r="B158" s="48" t="s">
        <v>118</v>
      </c>
      <c r="C158" s="30">
        <v>10300000</v>
      </c>
      <c r="D158" s="5">
        <f>'95'!D158+12</f>
        <v>44</v>
      </c>
      <c r="E158" s="31">
        <v>10</v>
      </c>
      <c r="F158" s="7">
        <f>'95'!F158+'95'!G158</f>
        <v>2746666.6666666665</v>
      </c>
      <c r="G158" s="7">
        <f t="shared" si="5"/>
        <v>1030000</v>
      </c>
      <c r="H158" s="7">
        <f t="shared" si="4"/>
        <v>6523333.333333334</v>
      </c>
      <c r="I158" s="32"/>
      <c r="J158" s="32"/>
      <c r="K158" s="32"/>
      <c r="L158" s="32"/>
      <c r="M158" s="32"/>
      <c r="N158" s="32"/>
      <c r="O158" s="32"/>
      <c r="P158" s="34"/>
      <c r="R158" s="37"/>
    </row>
    <row r="159" spans="1:18" ht="22.5">
      <c r="A159" s="11">
        <v>155</v>
      </c>
      <c r="B159" s="48" t="s">
        <v>119</v>
      </c>
      <c r="C159" s="30">
        <f>24952250+50000250+20736250</f>
        <v>95688750</v>
      </c>
      <c r="D159" s="5">
        <f>'95'!D159+12</f>
        <v>44</v>
      </c>
      <c r="E159" s="31">
        <v>4</v>
      </c>
      <c r="F159" s="7">
        <f>'95'!F159+'95'!G159</f>
        <v>63792500</v>
      </c>
      <c r="G159" s="7">
        <f t="shared" si="5"/>
        <v>23922187.5</v>
      </c>
      <c r="H159" s="7">
        <f t="shared" si="4"/>
        <v>7974062.5</v>
      </c>
      <c r="I159" s="32"/>
      <c r="J159" s="32"/>
      <c r="K159" s="32"/>
      <c r="L159" s="32"/>
      <c r="M159" s="32"/>
      <c r="N159" s="32"/>
      <c r="O159" s="32"/>
      <c r="P159" s="34"/>
      <c r="R159" s="37"/>
    </row>
    <row r="160" spans="1:18" ht="22.5">
      <c r="A160" s="11">
        <v>156</v>
      </c>
      <c r="B160" s="48" t="s">
        <v>120</v>
      </c>
      <c r="C160" s="30">
        <v>12000000</v>
      </c>
      <c r="D160" s="5">
        <f>'95'!D160+12</f>
        <v>37</v>
      </c>
      <c r="E160" s="31">
        <v>10</v>
      </c>
      <c r="F160" s="7">
        <f>'95'!F160+'95'!G160</f>
        <v>2500000</v>
      </c>
      <c r="G160" s="7">
        <f t="shared" si="5"/>
        <v>1200000</v>
      </c>
      <c r="H160" s="7">
        <f t="shared" si="4"/>
        <v>8300000</v>
      </c>
      <c r="I160" s="32"/>
      <c r="J160" s="32"/>
      <c r="K160" s="32"/>
      <c r="L160" s="32"/>
      <c r="M160" s="32"/>
      <c r="N160" s="32"/>
      <c r="O160" s="32"/>
      <c r="P160" s="34"/>
      <c r="R160" s="37"/>
    </row>
    <row r="161" spans="1:18" ht="22.5">
      <c r="A161" s="11">
        <v>157</v>
      </c>
      <c r="B161" s="48" t="s">
        <v>87</v>
      </c>
      <c r="C161" s="30">
        <v>38750000</v>
      </c>
      <c r="D161" s="5">
        <f>'95'!D161+12</f>
        <v>45</v>
      </c>
      <c r="E161" s="31">
        <v>10</v>
      </c>
      <c r="F161" s="7">
        <f>'95'!F161+'95'!G161</f>
        <v>10656250</v>
      </c>
      <c r="G161" s="7">
        <f t="shared" si="5"/>
        <v>3875000</v>
      </c>
      <c r="H161" s="7">
        <f t="shared" si="4"/>
        <v>24218750</v>
      </c>
      <c r="I161" s="32"/>
      <c r="J161" s="32"/>
      <c r="K161" s="32"/>
      <c r="L161" s="32"/>
      <c r="M161" s="32"/>
      <c r="N161" s="32"/>
      <c r="O161" s="32"/>
      <c r="P161" s="34"/>
      <c r="R161" s="37"/>
    </row>
    <row r="162" spans="1:18" ht="22.5">
      <c r="A162" s="11">
        <v>158</v>
      </c>
      <c r="B162" s="48" t="s">
        <v>87</v>
      </c>
      <c r="C162" s="30">
        <v>99200000</v>
      </c>
      <c r="D162" s="5">
        <f>'95'!D162+12</f>
        <v>43</v>
      </c>
      <c r="E162" s="31">
        <v>10</v>
      </c>
      <c r="F162" s="7">
        <f>'95'!F162+'95'!G162</f>
        <v>25626666.666666668</v>
      </c>
      <c r="G162" s="7">
        <f t="shared" si="5"/>
        <v>9920000</v>
      </c>
      <c r="H162" s="7">
        <f t="shared" si="4"/>
        <v>63653333.33333333</v>
      </c>
      <c r="I162" s="32"/>
      <c r="J162" s="32"/>
      <c r="K162" s="32"/>
      <c r="L162" s="32"/>
      <c r="M162" s="32"/>
      <c r="N162" s="32"/>
      <c r="O162" s="32"/>
      <c r="P162" s="34"/>
      <c r="R162" s="37"/>
    </row>
    <row r="163" spans="1:18" ht="22.5">
      <c r="A163" s="11">
        <v>159</v>
      </c>
      <c r="B163" s="48" t="s">
        <v>116</v>
      </c>
      <c r="C163" s="30">
        <v>418609000</v>
      </c>
      <c r="D163" s="5">
        <f>'95'!D163+12</f>
        <v>43</v>
      </c>
      <c r="E163" s="31">
        <v>4</v>
      </c>
      <c r="F163" s="7">
        <f>'95'!F163+'95'!G163</f>
        <v>270351645.8333334</v>
      </c>
      <c r="G163" s="7">
        <f t="shared" si="5"/>
        <v>104652250</v>
      </c>
      <c r="H163" s="7">
        <f t="shared" si="4"/>
        <v>43605104.16666663</v>
      </c>
      <c r="I163" s="32"/>
      <c r="J163" s="32"/>
      <c r="K163" s="32"/>
      <c r="L163" s="32"/>
      <c r="M163" s="32"/>
      <c r="N163" s="32"/>
      <c r="O163" s="32"/>
      <c r="P163" s="34"/>
      <c r="R163" s="37"/>
    </row>
    <row r="164" spans="1:18" ht="22.5">
      <c r="A164" s="11">
        <v>160</v>
      </c>
      <c r="B164" s="48" t="s">
        <v>90</v>
      </c>
      <c r="C164" s="30">
        <v>194390000</v>
      </c>
      <c r="D164" s="5">
        <f>'95'!D164+12</f>
        <v>43</v>
      </c>
      <c r="E164" s="31">
        <v>4</v>
      </c>
      <c r="F164" s="7">
        <f>'95'!F164+'95'!G164</f>
        <v>125543541.66666667</v>
      </c>
      <c r="G164" s="7">
        <f t="shared" si="5"/>
        <v>48597500</v>
      </c>
      <c r="H164" s="7">
        <f t="shared" si="4"/>
        <v>20248958.33333333</v>
      </c>
      <c r="I164" s="32"/>
      <c r="J164" s="32"/>
      <c r="K164" s="32"/>
      <c r="L164" s="32"/>
      <c r="M164" s="32"/>
      <c r="N164" s="32"/>
      <c r="O164" s="32"/>
      <c r="P164" s="34"/>
      <c r="R164" s="37"/>
    </row>
    <row r="165" spans="1:18" ht="22.5">
      <c r="A165" s="11">
        <v>161</v>
      </c>
      <c r="B165" s="48" t="s">
        <v>110</v>
      </c>
      <c r="C165" s="30">
        <v>105840000</v>
      </c>
      <c r="D165" s="5">
        <f>'95'!D165+12</f>
        <v>42</v>
      </c>
      <c r="E165" s="31">
        <v>4</v>
      </c>
      <c r="F165" s="7">
        <f>'95'!F165+'95'!G165</f>
        <v>66150000</v>
      </c>
      <c r="G165" s="7">
        <f t="shared" si="5"/>
        <v>26460000</v>
      </c>
      <c r="H165" s="7">
        <f t="shared" si="4"/>
        <v>13230000</v>
      </c>
      <c r="I165" s="32"/>
      <c r="J165" s="32"/>
      <c r="K165" s="32"/>
      <c r="L165" s="32"/>
      <c r="M165" s="32"/>
      <c r="N165" s="32"/>
      <c r="O165" s="32"/>
      <c r="P165" s="34"/>
      <c r="R165" s="37"/>
    </row>
    <row r="166" spans="1:18" ht="22.5">
      <c r="A166" s="11">
        <v>162</v>
      </c>
      <c r="B166" s="48" t="s">
        <v>90</v>
      </c>
      <c r="C166" s="30">
        <v>278000000</v>
      </c>
      <c r="D166" s="5">
        <f>'95'!D166+12</f>
        <v>37</v>
      </c>
      <c r="E166" s="31">
        <v>4</v>
      </c>
      <c r="F166" s="7">
        <f>'95'!F166+'95'!G166</f>
        <v>144791667.6666667</v>
      </c>
      <c r="G166" s="7">
        <f t="shared" si="5"/>
        <v>69500000</v>
      </c>
      <c r="H166" s="7">
        <f t="shared" si="4"/>
        <v>63708332.33333331</v>
      </c>
      <c r="I166" s="32"/>
      <c r="J166" s="32"/>
      <c r="K166" s="32"/>
      <c r="L166" s="32"/>
      <c r="M166" s="32"/>
      <c r="N166" s="32"/>
      <c r="O166" s="32"/>
      <c r="P166" s="34"/>
      <c r="R166" s="37"/>
    </row>
    <row r="167" spans="1:18" ht="22.5">
      <c r="A167" s="11">
        <v>163</v>
      </c>
      <c r="B167" s="48" t="s">
        <v>90</v>
      </c>
      <c r="C167" s="30">
        <v>131544000</v>
      </c>
      <c r="D167" s="5">
        <f>'95'!D167+12</f>
        <v>40</v>
      </c>
      <c r="E167" s="31">
        <v>4</v>
      </c>
      <c r="F167" s="7">
        <f>'95'!F167+'95'!G167</f>
        <v>76734000</v>
      </c>
      <c r="G167" s="7">
        <f t="shared" si="5"/>
        <v>32886000</v>
      </c>
      <c r="H167" s="7">
        <f t="shared" si="4"/>
        <v>21924000</v>
      </c>
      <c r="I167" s="32"/>
      <c r="J167" s="32"/>
      <c r="K167" s="32"/>
      <c r="L167" s="32"/>
      <c r="M167" s="32"/>
      <c r="N167" s="32"/>
      <c r="O167" s="32"/>
      <c r="P167" s="34"/>
      <c r="R167" s="37"/>
    </row>
    <row r="168" spans="1:18" ht="22.5">
      <c r="A168" s="11">
        <v>164</v>
      </c>
      <c r="B168" s="48" t="s">
        <v>121</v>
      </c>
      <c r="C168" s="30">
        <v>50130000</v>
      </c>
      <c r="D168" s="5">
        <f>'95'!D168+12</f>
        <v>33</v>
      </c>
      <c r="E168" s="31">
        <v>10</v>
      </c>
      <c r="F168" s="7">
        <f>'95'!F168+'95'!G168</f>
        <v>8772750</v>
      </c>
      <c r="G168" s="7">
        <f t="shared" si="5"/>
        <v>5013000</v>
      </c>
      <c r="H168" s="7">
        <f t="shared" si="4"/>
        <v>36344250</v>
      </c>
      <c r="I168" s="32"/>
      <c r="J168" s="32"/>
      <c r="K168" s="32"/>
      <c r="L168" s="32"/>
      <c r="M168" s="32"/>
      <c r="N168" s="32"/>
      <c r="O168" s="32"/>
      <c r="P168" s="34"/>
      <c r="R168" s="37"/>
    </row>
    <row r="169" spans="1:18" ht="22.5">
      <c r="A169" s="11">
        <v>165</v>
      </c>
      <c r="B169" s="48" t="s">
        <v>90</v>
      </c>
      <c r="C169" s="30">
        <v>800000000</v>
      </c>
      <c r="D169" s="5">
        <f>'95'!D169+12</f>
        <v>32</v>
      </c>
      <c r="E169" s="31">
        <v>4</v>
      </c>
      <c r="F169" s="7">
        <f>'95'!F169+'95'!G169</f>
        <v>333333333.3333333</v>
      </c>
      <c r="G169" s="7">
        <f t="shared" si="5"/>
        <v>200000000</v>
      </c>
      <c r="H169" s="7">
        <f t="shared" si="4"/>
        <v>266666666.6666667</v>
      </c>
      <c r="I169" s="32"/>
      <c r="J169" s="32"/>
      <c r="K169" s="32"/>
      <c r="L169" s="32"/>
      <c r="M169" s="32"/>
      <c r="N169" s="32"/>
      <c r="O169" s="32"/>
      <c r="P169" s="34"/>
      <c r="R169" s="37"/>
    </row>
    <row r="170" spans="1:18" ht="22.5">
      <c r="A170" s="11">
        <v>166</v>
      </c>
      <c r="B170" s="48" t="s">
        <v>121</v>
      </c>
      <c r="C170" s="30">
        <v>82400000</v>
      </c>
      <c r="D170" s="5">
        <f>'95'!D170+12</f>
        <v>31</v>
      </c>
      <c r="E170" s="31">
        <v>10</v>
      </c>
      <c r="F170" s="7">
        <f>'95'!F170+'95'!G170</f>
        <v>13046666.666666668</v>
      </c>
      <c r="G170" s="7">
        <f t="shared" si="5"/>
        <v>8240000</v>
      </c>
      <c r="H170" s="7">
        <f t="shared" si="4"/>
        <v>61113333.33333333</v>
      </c>
      <c r="I170" s="32"/>
      <c r="J170" s="32"/>
      <c r="K170" s="32"/>
      <c r="L170" s="32"/>
      <c r="M170" s="32"/>
      <c r="N170" s="32"/>
      <c r="O170" s="32"/>
      <c r="P170" s="34"/>
      <c r="R170" s="37"/>
    </row>
    <row r="171" spans="1:18" ht="22.5">
      <c r="A171" s="11">
        <v>167</v>
      </c>
      <c r="B171" s="48" t="s">
        <v>90</v>
      </c>
      <c r="C171" s="30">
        <v>59000000</v>
      </c>
      <c r="D171" s="5">
        <f>'95'!D171+12</f>
        <v>31</v>
      </c>
      <c r="E171" s="31">
        <v>4</v>
      </c>
      <c r="F171" s="7">
        <f>'95'!F171+'95'!G171</f>
        <v>23354166.666666664</v>
      </c>
      <c r="G171" s="7">
        <f t="shared" si="5"/>
        <v>14750000</v>
      </c>
      <c r="H171" s="7">
        <f t="shared" si="4"/>
        <v>20895833.333333336</v>
      </c>
      <c r="I171" s="32"/>
      <c r="J171" s="32"/>
      <c r="K171" s="32"/>
      <c r="L171" s="32"/>
      <c r="M171" s="32"/>
      <c r="N171" s="32"/>
      <c r="O171" s="32"/>
      <c r="P171" s="34"/>
      <c r="R171" s="37"/>
    </row>
    <row r="172" spans="1:18" ht="22.5">
      <c r="A172" s="11">
        <v>168</v>
      </c>
      <c r="B172" s="48" t="s">
        <v>90</v>
      </c>
      <c r="C172" s="30">
        <v>1010000000</v>
      </c>
      <c r="D172" s="5">
        <f>'95'!D172+12</f>
        <v>31</v>
      </c>
      <c r="E172" s="31">
        <v>4</v>
      </c>
      <c r="F172" s="7">
        <f>'95'!F172+'95'!G172</f>
        <v>399791666.6666666</v>
      </c>
      <c r="G172" s="7">
        <f t="shared" si="5"/>
        <v>252500000</v>
      </c>
      <c r="H172" s="7">
        <f t="shared" si="4"/>
        <v>357708333.3333334</v>
      </c>
      <c r="I172" s="32"/>
      <c r="J172" s="32"/>
      <c r="K172" s="32"/>
      <c r="L172" s="32"/>
      <c r="M172" s="32"/>
      <c r="N172" s="32"/>
      <c r="O172" s="32"/>
      <c r="P172" s="34"/>
      <c r="R172" s="37"/>
    </row>
    <row r="173" spans="1:18" ht="22.5">
      <c r="A173" s="11">
        <v>169</v>
      </c>
      <c r="B173" s="48" t="s">
        <v>90</v>
      </c>
      <c r="C173" s="30">
        <v>119870000</v>
      </c>
      <c r="D173" s="5">
        <f>'95'!D173+12</f>
        <v>31</v>
      </c>
      <c r="E173" s="31">
        <v>4</v>
      </c>
      <c r="F173" s="7">
        <f>'95'!F173+'95'!G173</f>
        <v>47448541.66666667</v>
      </c>
      <c r="G173" s="7">
        <f t="shared" si="5"/>
        <v>29967500</v>
      </c>
      <c r="H173" s="7">
        <f t="shared" si="4"/>
        <v>42453958.33333333</v>
      </c>
      <c r="I173" s="32"/>
      <c r="J173" s="32"/>
      <c r="K173" s="32"/>
      <c r="L173" s="32"/>
      <c r="M173" s="32"/>
      <c r="N173" s="32"/>
      <c r="O173" s="32"/>
      <c r="P173" s="34"/>
      <c r="R173" s="37"/>
    </row>
    <row r="174" spans="1:18" ht="22.5">
      <c r="A174" s="11">
        <v>170</v>
      </c>
      <c r="B174" s="48" t="s">
        <v>90</v>
      </c>
      <c r="C174" s="30">
        <v>366500000</v>
      </c>
      <c r="D174" s="5">
        <f>'95'!D174+12</f>
        <v>30</v>
      </c>
      <c r="E174" s="31">
        <v>4</v>
      </c>
      <c r="F174" s="7">
        <f>'95'!F174+'95'!G174</f>
        <v>137437500</v>
      </c>
      <c r="G174" s="7">
        <f t="shared" si="5"/>
        <v>91625000</v>
      </c>
      <c r="H174" s="7">
        <f t="shared" si="4"/>
        <v>137437500</v>
      </c>
      <c r="I174" s="32"/>
      <c r="J174" s="32"/>
      <c r="K174" s="32"/>
      <c r="L174" s="32"/>
      <c r="M174" s="32"/>
      <c r="N174" s="32"/>
      <c r="O174" s="32"/>
      <c r="P174" s="34"/>
      <c r="R174" s="37"/>
    </row>
    <row r="175" spans="1:18" ht="23.25" customHeight="1">
      <c r="A175" s="11">
        <v>171</v>
      </c>
      <c r="B175" s="48" t="s">
        <v>90</v>
      </c>
      <c r="C175" s="30">
        <v>355803200</v>
      </c>
      <c r="D175" s="5">
        <f>'95'!D175+12</f>
        <v>30</v>
      </c>
      <c r="E175" s="31">
        <v>4</v>
      </c>
      <c r="F175" s="7">
        <f>'95'!F175+'95'!G175</f>
        <v>133426200</v>
      </c>
      <c r="G175" s="7">
        <f t="shared" si="5"/>
        <v>88950800</v>
      </c>
      <c r="H175" s="7">
        <f t="shared" si="4"/>
        <v>133426200</v>
      </c>
      <c r="I175" s="32"/>
      <c r="J175" s="32"/>
      <c r="K175" s="32"/>
      <c r="L175" s="32"/>
      <c r="M175" s="32"/>
      <c r="N175" s="32"/>
      <c r="O175" s="32"/>
      <c r="P175" s="34"/>
      <c r="R175" s="37"/>
    </row>
    <row r="176" spans="1:18" ht="23.25" customHeight="1">
      <c r="A176" s="11">
        <v>172</v>
      </c>
      <c r="B176" s="48" t="s">
        <v>90</v>
      </c>
      <c r="C176" s="30">
        <v>57000000</v>
      </c>
      <c r="D176" s="31">
        <v>6</v>
      </c>
      <c r="E176" s="31">
        <v>4</v>
      </c>
      <c r="F176" s="29">
        <v>0</v>
      </c>
      <c r="G176" s="29">
        <f>(C176/E176)*D176/12</f>
        <v>7125000</v>
      </c>
      <c r="H176" s="7">
        <f t="shared" si="4"/>
        <v>49875000</v>
      </c>
      <c r="I176" s="32"/>
      <c r="J176" s="32"/>
      <c r="K176" s="32"/>
      <c r="L176" s="32"/>
      <c r="M176" s="32"/>
      <c r="N176" s="32"/>
      <c r="O176" s="32"/>
      <c r="P176" s="34"/>
      <c r="R176" s="37"/>
    </row>
    <row r="177" spans="1:18" ht="23.25" customHeight="1">
      <c r="A177" s="11">
        <v>173</v>
      </c>
      <c r="B177" s="48" t="s">
        <v>90</v>
      </c>
      <c r="C177" s="30">
        <v>80000000</v>
      </c>
      <c r="D177" s="31">
        <v>4</v>
      </c>
      <c r="E177" s="31">
        <v>4</v>
      </c>
      <c r="F177" s="29">
        <v>0</v>
      </c>
      <c r="G177" s="29">
        <f>(C177/E177)*D177/12</f>
        <v>6666666.666666667</v>
      </c>
      <c r="H177" s="7">
        <f t="shared" si="4"/>
        <v>73333333.33333333</v>
      </c>
      <c r="I177" s="32"/>
      <c r="J177" s="32"/>
      <c r="K177" s="32"/>
      <c r="L177" s="32"/>
      <c r="M177" s="32"/>
      <c r="N177" s="32"/>
      <c r="O177" s="32"/>
      <c r="P177" s="34"/>
      <c r="R177" s="37"/>
    </row>
    <row r="178" spans="1:16" ht="23.25" thickBot="1">
      <c r="A178" s="61" t="s">
        <v>67</v>
      </c>
      <c r="B178" s="62"/>
      <c r="C178" s="9">
        <f>SUM(C5:C177)</f>
        <v>6340440300</v>
      </c>
      <c r="D178" s="9">
        <f aca="true" t="shared" si="6" ref="D178:P178">SUM(D5:D177)</f>
        <v>15040</v>
      </c>
      <c r="E178" s="9">
        <f t="shared" si="6"/>
        <v>1371</v>
      </c>
      <c r="F178" s="9">
        <f t="shared" si="6"/>
        <v>3345062679.0833325</v>
      </c>
      <c r="G178" s="9">
        <f t="shared" si="6"/>
        <v>1311417091.6666667</v>
      </c>
      <c r="H178" s="9">
        <f t="shared" si="6"/>
        <v>1683960529.9166665</v>
      </c>
      <c r="I178" s="9">
        <f t="shared" si="6"/>
        <v>0</v>
      </c>
      <c r="J178" s="9">
        <f t="shared" si="6"/>
        <v>0</v>
      </c>
      <c r="K178" s="9">
        <f t="shared" si="6"/>
        <v>0</v>
      </c>
      <c r="L178" s="9">
        <f t="shared" si="6"/>
        <v>0</v>
      </c>
      <c r="M178" s="9">
        <f t="shared" si="6"/>
        <v>0</v>
      </c>
      <c r="N178" s="9">
        <f t="shared" si="6"/>
        <v>0</v>
      </c>
      <c r="O178" s="9">
        <f t="shared" si="6"/>
        <v>0</v>
      </c>
      <c r="P178" s="9">
        <f t="shared" si="6"/>
        <v>0</v>
      </c>
    </row>
    <row r="179" spans="1:8" ht="23.25" thickBot="1">
      <c r="A179" s="63" t="s">
        <v>112</v>
      </c>
      <c r="B179" s="63"/>
      <c r="C179" s="63"/>
      <c r="D179" s="63"/>
      <c r="E179" s="63"/>
      <c r="F179" s="63"/>
      <c r="G179" s="63"/>
      <c r="H179" s="63"/>
    </row>
    <row r="180" spans="1:8" ht="22.5">
      <c r="A180" s="27" t="s">
        <v>109</v>
      </c>
      <c r="B180" s="20" t="s">
        <v>1</v>
      </c>
      <c r="C180" s="20" t="s">
        <v>82</v>
      </c>
      <c r="D180" s="21" t="s">
        <v>60</v>
      </c>
      <c r="E180" s="21" t="s">
        <v>68</v>
      </c>
      <c r="F180" s="22" t="s">
        <v>73</v>
      </c>
      <c r="G180" s="22" t="s">
        <v>85</v>
      </c>
      <c r="H180" s="22" t="s">
        <v>62</v>
      </c>
    </row>
    <row r="181" spans="1:16" ht="22.5">
      <c r="A181" s="11">
        <v>1</v>
      </c>
      <c r="B181" s="6" t="s">
        <v>78</v>
      </c>
      <c r="C181" s="6">
        <v>48000000</v>
      </c>
      <c r="D181" s="6">
        <f>'95'!D179+12</f>
        <v>95</v>
      </c>
      <c r="E181" s="6">
        <v>20</v>
      </c>
      <c r="F181" s="7">
        <f>'95'!F179+'95'!G179</f>
        <v>14400000</v>
      </c>
      <c r="G181" s="7">
        <f>C181/E181</f>
        <v>2400000</v>
      </c>
      <c r="H181" s="7">
        <f aca="true" t="shared" si="7" ref="H181:H187">C181-F181-G181</f>
        <v>31200000</v>
      </c>
      <c r="I181" s="2"/>
      <c r="J181" s="2"/>
      <c r="K181" s="2"/>
      <c r="L181" s="2"/>
      <c r="M181" s="2"/>
      <c r="N181" s="2"/>
      <c r="O181" s="2"/>
      <c r="P181" s="3"/>
    </row>
    <row r="182" spans="1:16" ht="22.5">
      <c r="A182" s="11">
        <v>2</v>
      </c>
      <c r="B182" s="6" t="s">
        <v>79</v>
      </c>
      <c r="C182" s="6">
        <v>824000</v>
      </c>
      <c r="D182" s="6">
        <f>'95'!D180+12</f>
        <v>84</v>
      </c>
      <c r="E182" s="6">
        <v>4</v>
      </c>
      <c r="F182" s="7">
        <f>'95'!F180+'95'!G180</f>
        <v>824000</v>
      </c>
      <c r="G182" s="7">
        <v>0</v>
      </c>
      <c r="H182" s="7">
        <f t="shared" si="7"/>
        <v>0</v>
      </c>
      <c r="I182" s="2"/>
      <c r="J182" s="2"/>
      <c r="K182" s="2"/>
      <c r="L182" s="2"/>
      <c r="M182" s="2"/>
      <c r="N182" s="2"/>
      <c r="O182" s="2"/>
      <c r="P182" s="3"/>
    </row>
    <row r="183" spans="1:16" ht="22.5">
      <c r="A183" s="11">
        <v>3</v>
      </c>
      <c r="B183" s="45" t="s">
        <v>80</v>
      </c>
      <c r="C183" s="30">
        <v>7870000</v>
      </c>
      <c r="D183" s="6">
        <f>'95'!D181+12</f>
        <v>96</v>
      </c>
      <c r="E183" s="30">
        <v>5</v>
      </c>
      <c r="F183" s="7">
        <f>'95'!F181+'95'!G181</f>
        <v>7870000</v>
      </c>
      <c r="G183" s="7">
        <v>0</v>
      </c>
      <c r="H183" s="7">
        <f t="shared" si="7"/>
        <v>0</v>
      </c>
      <c r="I183" s="32"/>
      <c r="J183" s="32"/>
      <c r="K183" s="32"/>
      <c r="L183" s="32"/>
      <c r="M183" s="32"/>
      <c r="N183" s="32"/>
      <c r="O183" s="32"/>
      <c r="P183" s="33"/>
    </row>
    <row r="184" spans="1:18" ht="22.5">
      <c r="A184" s="11">
        <v>4</v>
      </c>
      <c r="B184" s="45" t="s">
        <v>99</v>
      </c>
      <c r="C184" s="30">
        <v>4179000</v>
      </c>
      <c r="D184" s="6">
        <f>'95'!D182+12</f>
        <v>60</v>
      </c>
      <c r="E184" s="30">
        <v>4</v>
      </c>
      <c r="F184" s="7">
        <f>'95'!F182+'95'!G182</f>
        <v>4179000</v>
      </c>
      <c r="G184" s="7">
        <f>C184/E184</f>
        <v>1044750</v>
      </c>
      <c r="H184" s="7">
        <f t="shared" si="7"/>
        <v>-1044750</v>
      </c>
      <c r="I184" s="32"/>
      <c r="J184" s="32"/>
      <c r="K184" s="32"/>
      <c r="L184" s="32"/>
      <c r="M184" s="32"/>
      <c r="N184" s="32"/>
      <c r="O184" s="32"/>
      <c r="P184" s="34"/>
      <c r="R184" s="37"/>
    </row>
    <row r="185" spans="1:18" ht="22.5">
      <c r="A185" s="11">
        <v>5</v>
      </c>
      <c r="B185" s="46" t="s">
        <v>84</v>
      </c>
      <c r="C185" s="30">
        <v>237600000</v>
      </c>
      <c r="D185" s="6">
        <f>'95'!D183+12</f>
        <v>46</v>
      </c>
      <c r="E185" s="30">
        <v>5</v>
      </c>
      <c r="F185" s="7">
        <f>'95'!F183+'95'!G183</f>
        <v>134640000</v>
      </c>
      <c r="G185" s="7">
        <f>C185/E185</f>
        <v>47520000</v>
      </c>
      <c r="H185" s="7">
        <f t="shared" si="7"/>
        <v>55440000</v>
      </c>
      <c r="I185" s="47"/>
      <c r="J185" s="47"/>
      <c r="K185" s="47"/>
      <c r="L185" s="47"/>
      <c r="M185" s="47"/>
      <c r="N185" s="47"/>
      <c r="O185" s="47"/>
      <c r="P185" s="47"/>
      <c r="R185" s="37"/>
    </row>
    <row r="186" spans="1:18" ht="22.5">
      <c r="A186" s="11">
        <v>6</v>
      </c>
      <c r="B186" s="46" t="s">
        <v>114</v>
      </c>
      <c r="C186" s="30">
        <v>50000000</v>
      </c>
      <c r="D186" s="6">
        <f>'95'!D184+12</f>
        <v>40</v>
      </c>
      <c r="E186" s="30">
        <v>5</v>
      </c>
      <c r="F186" s="7">
        <f>'95'!F184+'95'!G184</f>
        <v>23333333.333333336</v>
      </c>
      <c r="G186" s="7">
        <f>C186/E186</f>
        <v>10000000</v>
      </c>
      <c r="H186" s="7">
        <f t="shared" si="7"/>
        <v>16666666.666666664</v>
      </c>
      <c r="I186" s="47"/>
      <c r="J186" s="47"/>
      <c r="K186" s="47"/>
      <c r="L186" s="47"/>
      <c r="M186" s="47"/>
      <c r="N186" s="47"/>
      <c r="O186" s="47"/>
      <c r="P186" s="47"/>
      <c r="R186" s="37"/>
    </row>
    <row r="187" spans="1:18" ht="22.5">
      <c r="A187" s="50">
        <v>7</v>
      </c>
      <c r="B187" s="46" t="s">
        <v>114</v>
      </c>
      <c r="C187" s="30">
        <v>83050000</v>
      </c>
      <c r="D187" s="6">
        <f>'95'!D185+12</f>
        <v>31</v>
      </c>
      <c r="E187" s="30">
        <v>5</v>
      </c>
      <c r="F187" s="7">
        <f>'95'!F185+'95'!G185</f>
        <v>26299166.666666664</v>
      </c>
      <c r="G187" s="7">
        <f>C187/E187</f>
        <v>16610000</v>
      </c>
      <c r="H187" s="7">
        <f t="shared" si="7"/>
        <v>40140833.333333336</v>
      </c>
      <c r="I187" s="47"/>
      <c r="J187" s="47"/>
      <c r="K187" s="47"/>
      <c r="L187" s="47"/>
      <c r="M187" s="47"/>
      <c r="N187" s="47"/>
      <c r="O187" s="47"/>
      <c r="P187" s="47"/>
      <c r="R187" s="37"/>
    </row>
    <row r="188" spans="1:8" ht="23.25" thickBot="1">
      <c r="A188" s="61" t="s">
        <v>67</v>
      </c>
      <c r="B188" s="62"/>
      <c r="C188" s="9">
        <f aca="true" t="shared" si="8" ref="C188:H188">SUM(C181:C187)</f>
        <v>431523000</v>
      </c>
      <c r="D188" s="9">
        <f t="shared" si="8"/>
        <v>452</v>
      </c>
      <c r="E188" s="9">
        <f t="shared" si="8"/>
        <v>48</v>
      </c>
      <c r="F188" s="9">
        <f t="shared" si="8"/>
        <v>211545500</v>
      </c>
      <c r="G188" s="9">
        <f t="shared" si="8"/>
        <v>77574750</v>
      </c>
      <c r="H188" s="9">
        <f t="shared" si="8"/>
        <v>142402750</v>
      </c>
    </row>
  </sheetData>
  <sheetProtection/>
  <mergeCells count="6">
    <mergeCell ref="A1:P1"/>
    <mergeCell ref="A2:P2"/>
    <mergeCell ref="A3:H3"/>
    <mergeCell ref="A178:B178"/>
    <mergeCell ref="A179:H179"/>
    <mergeCell ref="A188:B188"/>
  </mergeCells>
  <printOptions horizontalCentered="1"/>
  <pageMargins left="0.11811023622047245" right="0.11811023622047245" top="0" bottom="0" header="0.5118110236220472" footer="0.5118110236220472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P189"/>
  <sheetViews>
    <sheetView rightToLeft="1" zoomScalePageLayoutView="0" workbookViewId="0" topLeftCell="A1">
      <pane ySplit="4" topLeftCell="A151" activePane="bottomLeft" state="frozen"/>
      <selection pane="topLeft" activeCell="A1" sqref="A1"/>
      <selection pane="bottomLeft" activeCell="Q1" sqref="Q1:R16384"/>
    </sheetView>
  </sheetViews>
  <sheetFormatPr defaultColWidth="9.140625" defaultRowHeight="12.75"/>
  <cols>
    <col min="1" max="1" width="6.140625" style="1" bestFit="1" customWidth="1"/>
    <col min="2" max="2" width="25.28125" style="1" bestFit="1" customWidth="1"/>
    <col min="3" max="3" width="15.57421875" style="1" bestFit="1" customWidth="1"/>
    <col min="4" max="4" width="10.00390625" style="1" bestFit="1" customWidth="1"/>
    <col min="5" max="5" width="9.00390625" style="1" bestFit="1" customWidth="1"/>
    <col min="6" max="6" width="15.57421875" style="1" bestFit="1" customWidth="1"/>
    <col min="7" max="7" width="17.00390625" style="1" bestFit="1" customWidth="1"/>
    <col min="8" max="8" width="15.421875" style="1" bestFit="1" customWidth="1"/>
    <col min="9" max="9" width="15.7109375" style="1" hidden="1" customWidth="1"/>
    <col min="10" max="16" width="4.28125" style="1" hidden="1" customWidth="1"/>
    <col min="17" max="17" width="14.8515625" style="1" bestFit="1" customWidth="1"/>
    <col min="18" max="16384" width="9.140625" style="1" customWidth="1"/>
  </cols>
  <sheetData>
    <row r="1" spans="1:16" ht="22.5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2.5">
      <c r="A2" s="60" t="s">
        <v>125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23.25" thickBot="1">
      <c r="A3" s="64" t="s">
        <v>111</v>
      </c>
      <c r="B3" s="64"/>
      <c r="C3" s="64"/>
      <c r="D3" s="64"/>
      <c r="E3" s="64"/>
      <c r="F3" s="64"/>
      <c r="G3" s="64"/>
      <c r="H3" s="64"/>
      <c r="I3" s="39"/>
      <c r="J3" s="39"/>
      <c r="K3" s="39"/>
      <c r="L3" s="39"/>
      <c r="M3" s="39"/>
      <c r="N3" s="39"/>
      <c r="O3" s="39"/>
      <c r="P3" s="39"/>
    </row>
    <row r="4" spans="1:16" s="26" customFormat="1" ht="22.5">
      <c r="A4" s="27" t="s">
        <v>109</v>
      </c>
      <c r="B4" s="20" t="s">
        <v>1</v>
      </c>
      <c r="C4" s="20" t="s">
        <v>82</v>
      </c>
      <c r="D4" s="21" t="s">
        <v>60</v>
      </c>
      <c r="E4" s="21" t="s">
        <v>68</v>
      </c>
      <c r="F4" s="22" t="s">
        <v>73</v>
      </c>
      <c r="G4" s="22" t="s">
        <v>85</v>
      </c>
      <c r="H4" s="22" t="s">
        <v>62</v>
      </c>
      <c r="I4" s="23" t="s">
        <v>69</v>
      </c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4">
        <v>6</v>
      </c>
      <c r="P4" s="25">
        <v>7</v>
      </c>
    </row>
    <row r="5" spans="1:16" ht="22.5">
      <c r="A5" s="11">
        <v>1</v>
      </c>
      <c r="B5" s="5" t="s">
        <v>36</v>
      </c>
      <c r="C5" s="6">
        <v>2100000</v>
      </c>
      <c r="D5" s="5">
        <f>'96'!D5+12</f>
        <v>119</v>
      </c>
      <c r="E5" s="5">
        <v>10</v>
      </c>
      <c r="F5" s="7">
        <f>'96'!F5+'96'!G5</f>
        <v>1872500</v>
      </c>
      <c r="G5" s="7">
        <f>C5/E5</f>
        <v>210000</v>
      </c>
      <c r="H5" s="7">
        <f aca="true" t="shared" si="0" ref="H5:H68">C5-F5-G5</f>
        <v>17500</v>
      </c>
      <c r="I5" s="2"/>
      <c r="J5" s="2"/>
      <c r="K5" s="2"/>
      <c r="L5" s="2"/>
      <c r="M5" s="2"/>
      <c r="N5" s="2"/>
      <c r="O5" s="2"/>
      <c r="P5" s="3"/>
    </row>
    <row r="6" spans="1:16" ht="22.5">
      <c r="A6" s="11">
        <v>2</v>
      </c>
      <c r="B6" s="7" t="s">
        <v>10</v>
      </c>
      <c r="C6" s="6">
        <v>1400000</v>
      </c>
      <c r="D6" s="5">
        <f>'96'!D6+12</f>
        <v>119</v>
      </c>
      <c r="E6" s="5">
        <v>4</v>
      </c>
      <c r="F6" s="7">
        <f>'96'!F6+'96'!G6</f>
        <v>1400000.3333333333</v>
      </c>
      <c r="G6" s="7">
        <v>0</v>
      </c>
      <c r="H6" s="7">
        <v>0</v>
      </c>
      <c r="I6" s="2"/>
      <c r="J6" s="2"/>
      <c r="K6" s="2"/>
      <c r="L6" s="2"/>
      <c r="M6" s="2"/>
      <c r="N6" s="2"/>
      <c r="O6" s="2"/>
      <c r="P6" s="3"/>
    </row>
    <row r="7" spans="1:16" ht="22.5">
      <c r="A7" s="11">
        <v>3</v>
      </c>
      <c r="B7" s="7" t="s">
        <v>11</v>
      </c>
      <c r="C7" s="6">
        <v>3500000</v>
      </c>
      <c r="D7" s="5">
        <f>'96'!D7+12</f>
        <v>119</v>
      </c>
      <c r="E7" s="5">
        <v>10</v>
      </c>
      <c r="F7" s="7">
        <f>'96'!F7+'96'!G7</f>
        <v>3120833.333333333</v>
      </c>
      <c r="G7" s="7">
        <f aca="true" t="shared" si="1" ref="G7:G70">C7/E7</f>
        <v>350000</v>
      </c>
      <c r="H7" s="7">
        <f t="shared" si="0"/>
        <v>29166.666666666977</v>
      </c>
      <c r="I7" s="2"/>
      <c r="J7" s="2"/>
      <c r="K7" s="2"/>
      <c r="L7" s="2"/>
      <c r="M7" s="2"/>
      <c r="N7" s="2"/>
      <c r="O7" s="2"/>
      <c r="P7" s="3"/>
    </row>
    <row r="8" spans="1:16" ht="22.5">
      <c r="A8" s="11">
        <v>4</v>
      </c>
      <c r="B8" s="7" t="s">
        <v>12</v>
      </c>
      <c r="C8" s="6">
        <v>620000</v>
      </c>
      <c r="D8" s="5">
        <f>'96'!D8+12</f>
        <v>119</v>
      </c>
      <c r="E8" s="5">
        <v>10</v>
      </c>
      <c r="F8" s="7">
        <f>'96'!F8+'96'!G8</f>
        <v>552833.3333333334</v>
      </c>
      <c r="G8" s="7">
        <f t="shared" si="1"/>
        <v>62000</v>
      </c>
      <c r="H8" s="7">
        <f t="shared" si="0"/>
        <v>5166.666666666628</v>
      </c>
      <c r="I8" s="2"/>
      <c r="J8" s="2"/>
      <c r="K8" s="2"/>
      <c r="L8" s="2"/>
      <c r="M8" s="2"/>
      <c r="N8" s="2"/>
      <c r="O8" s="2"/>
      <c r="P8" s="3"/>
    </row>
    <row r="9" spans="1:16" ht="22.5">
      <c r="A9" s="11">
        <v>5</v>
      </c>
      <c r="B9" s="7" t="s">
        <v>12</v>
      </c>
      <c r="C9" s="6">
        <v>620000</v>
      </c>
      <c r="D9" s="5">
        <f>'96'!D9+12</f>
        <v>119</v>
      </c>
      <c r="E9" s="5">
        <v>10</v>
      </c>
      <c r="F9" s="7">
        <f>'96'!F9+'96'!G9</f>
        <v>552833.3333333334</v>
      </c>
      <c r="G9" s="7">
        <f t="shared" si="1"/>
        <v>62000</v>
      </c>
      <c r="H9" s="7">
        <f t="shared" si="0"/>
        <v>5166.666666666628</v>
      </c>
      <c r="I9" s="2"/>
      <c r="J9" s="2"/>
      <c r="K9" s="2"/>
      <c r="L9" s="2"/>
      <c r="M9" s="2"/>
      <c r="N9" s="2"/>
      <c r="O9" s="2"/>
      <c r="P9" s="3"/>
    </row>
    <row r="10" spans="1:16" ht="22.5">
      <c r="A10" s="11">
        <v>6</v>
      </c>
      <c r="B10" s="7" t="s">
        <v>12</v>
      </c>
      <c r="C10" s="6">
        <v>620000</v>
      </c>
      <c r="D10" s="5">
        <f>'96'!D10+12</f>
        <v>119</v>
      </c>
      <c r="E10" s="5">
        <v>10</v>
      </c>
      <c r="F10" s="7">
        <f>'96'!F10+'96'!G10</f>
        <v>552833.3333333334</v>
      </c>
      <c r="G10" s="7">
        <f t="shared" si="1"/>
        <v>62000</v>
      </c>
      <c r="H10" s="7">
        <f t="shared" si="0"/>
        <v>5166.666666666628</v>
      </c>
      <c r="I10" s="2"/>
      <c r="J10" s="2"/>
      <c r="K10" s="2"/>
      <c r="L10" s="2"/>
      <c r="M10" s="2"/>
      <c r="N10" s="2"/>
      <c r="O10" s="2"/>
      <c r="P10" s="3"/>
    </row>
    <row r="11" spans="1:16" ht="22.5">
      <c r="A11" s="11">
        <v>7</v>
      </c>
      <c r="B11" s="7" t="s">
        <v>12</v>
      </c>
      <c r="C11" s="6">
        <v>620000</v>
      </c>
      <c r="D11" s="5">
        <f>'96'!D11+12</f>
        <v>119</v>
      </c>
      <c r="E11" s="5">
        <v>10</v>
      </c>
      <c r="F11" s="7">
        <f>'96'!F11+'96'!G11</f>
        <v>552833.3333333334</v>
      </c>
      <c r="G11" s="7">
        <f t="shared" si="1"/>
        <v>62000</v>
      </c>
      <c r="H11" s="7">
        <f t="shared" si="0"/>
        <v>5166.666666666628</v>
      </c>
      <c r="I11" s="2"/>
      <c r="J11" s="2"/>
      <c r="K11" s="2"/>
      <c r="L11" s="2"/>
      <c r="M11" s="2"/>
      <c r="N11" s="2"/>
      <c r="O11" s="2"/>
      <c r="P11" s="3"/>
    </row>
    <row r="12" spans="1:16" ht="22.5">
      <c r="A12" s="11">
        <v>8</v>
      </c>
      <c r="B12" s="7" t="s">
        <v>13</v>
      </c>
      <c r="C12" s="8">
        <v>1450000</v>
      </c>
      <c r="D12" s="5">
        <f>'96'!D12+12</f>
        <v>119</v>
      </c>
      <c r="E12" s="5">
        <v>10</v>
      </c>
      <c r="F12" s="7">
        <f>'96'!F12+'96'!G12</f>
        <v>1292916.6666666665</v>
      </c>
      <c r="G12" s="7">
        <f t="shared" si="1"/>
        <v>145000</v>
      </c>
      <c r="H12" s="7">
        <f t="shared" si="0"/>
        <v>12083.333333333489</v>
      </c>
      <c r="I12" s="2"/>
      <c r="J12" s="2"/>
      <c r="K12" s="2"/>
      <c r="L12" s="2"/>
      <c r="M12" s="2"/>
      <c r="N12" s="2"/>
      <c r="O12" s="2"/>
      <c r="P12" s="3"/>
    </row>
    <row r="13" spans="1:16" ht="22.5">
      <c r="A13" s="11">
        <v>9</v>
      </c>
      <c r="B13" s="7" t="s">
        <v>14</v>
      </c>
      <c r="C13" s="6">
        <v>1350000</v>
      </c>
      <c r="D13" s="5">
        <f>'96'!D13+12</f>
        <v>119</v>
      </c>
      <c r="E13" s="5">
        <v>10</v>
      </c>
      <c r="F13" s="7">
        <f>'96'!F13+'96'!G13</f>
        <v>1203750</v>
      </c>
      <c r="G13" s="7">
        <f t="shared" si="1"/>
        <v>135000</v>
      </c>
      <c r="H13" s="7">
        <f t="shared" si="0"/>
        <v>11250</v>
      </c>
      <c r="I13" s="2"/>
      <c r="J13" s="2"/>
      <c r="K13" s="2"/>
      <c r="L13" s="2"/>
      <c r="M13" s="2"/>
      <c r="N13" s="2"/>
      <c r="O13" s="2"/>
      <c r="P13" s="3"/>
    </row>
    <row r="14" spans="1:16" ht="22.5">
      <c r="A14" s="11">
        <v>10</v>
      </c>
      <c r="B14" s="7" t="s">
        <v>15</v>
      </c>
      <c r="C14" s="6">
        <v>1450000</v>
      </c>
      <c r="D14" s="5">
        <f>'96'!D14+12</f>
        <v>119</v>
      </c>
      <c r="E14" s="5">
        <v>10</v>
      </c>
      <c r="F14" s="7">
        <f>'96'!F14+'96'!G14</f>
        <v>1292916.6666666665</v>
      </c>
      <c r="G14" s="7">
        <f t="shared" si="1"/>
        <v>145000</v>
      </c>
      <c r="H14" s="7">
        <f t="shared" si="0"/>
        <v>12083.333333333489</v>
      </c>
      <c r="I14" s="2"/>
      <c r="J14" s="2"/>
      <c r="K14" s="2"/>
      <c r="L14" s="2"/>
      <c r="M14" s="2"/>
      <c r="N14" s="2"/>
      <c r="O14" s="2"/>
      <c r="P14" s="3"/>
    </row>
    <row r="15" spans="1:16" ht="22.5">
      <c r="A15" s="11">
        <v>11</v>
      </c>
      <c r="B15" s="5" t="s">
        <v>17</v>
      </c>
      <c r="C15" s="6">
        <v>1200000</v>
      </c>
      <c r="D15" s="5">
        <f>'96'!D15+12</f>
        <v>119</v>
      </c>
      <c r="E15" s="5">
        <v>4</v>
      </c>
      <c r="F15" s="7">
        <f>'96'!F15+'96'!G15</f>
        <v>1200000</v>
      </c>
      <c r="G15" s="7">
        <v>0</v>
      </c>
      <c r="H15" s="7">
        <f t="shared" si="0"/>
        <v>0</v>
      </c>
      <c r="I15" s="2"/>
      <c r="J15" s="2"/>
      <c r="K15" s="2"/>
      <c r="L15" s="2"/>
      <c r="M15" s="2"/>
      <c r="N15" s="2"/>
      <c r="O15" s="2"/>
      <c r="P15" s="3"/>
    </row>
    <row r="16" spans="1:16" ht="22.5">
      <c r="A16" s="11">
        <v>12</v>
      </c>
      <c r="B16" s="5" t="s">
        <v>17</v>
      </c>
      <c r="C16" s="6">
        <v>1200000</v>
      </c>
      <c r="D16" s="5">
        <f>'96'!D16+12</f>
        <v>119</v>
      </c>
      <c r="E16" s="5">
        <v>4</v>
      </c>
      <c r="F16" s="7">
        <f>'96'!F16+'96'!G16</f>
        <v>1200000</v>
      </c>
      <c r="G16" s="7">
        <v>0</v>
      </c>
      <c r="H16" s="7">
        <f t="shared" si="0"/>
        <v>0</v>
      </c>
      <c r="I16" s="2"/>
      <c r="J16" s="2"/>
      <c r="K16" s="2"/>
      <c r="L16" s="2"/>
      <c r="M16" s="2"/>
      <c r="N16" s="2"/>
      <c r="O16" s="2"/>
      <c r="P16" s="3"/>
    </row>
    <row r="17" spans="1:16" ht="22.5">
      <c r="A17" s="11">
        <v>13</v>
      </c>
      <c r="B17" s="7" t="s">
        <v>16</v>
      </c>
      <c r="C17" s="6">
        <v>4000000</v>
      </c>
      <c r="D17" s="5">
        <f>'96'!D17+12</f>
        <v>119</v>
      </c>
      <c r="E17" s="5">
        <v>4</v>
      </c>
      <c r="F17" s="7">
        <f>'96'!F17+'96'!G17</f>
        <v>4000000</v>
      </c>
      <c r="G17" s="7">
        <v>0</v>
      </c>
      <c r="H17" s="7">
        <f t="shared" si="0"/>
        <v>0</v>
      </c>
      <c r="I17" s="2"/>
      <c r="J17" s="2"/>
      <c r="K17" s="2"/>
      <c r="L17" s="2"/>
      <c r="M17" s="2"/>
      <c r="N17" s="2"/>
      <c r="O17" s="2"/>
      <c r="P17" s="3"/>
    </row>
    <row r="18" spans="1:16" ht="22.5">
      <c r="A18" s="11">
        <v>14</v>
      </c>
      <c r="B18" s="7" t="s">
        <v>16</v>
      </c>
      <c r="C18" s="6">
        <v>4000000</v>
      </c>
      <c r="D18" s="5">
        <f>'96'!D18+12</f>
        <v>119</v>
      </c>
      <c r="E18" s="5">
        <v>4</v>
      </c>
      <c r="F18" s="7">
        <f>'96'!F18+'96'!G18</f>
        <v>4000000</v>
      </c>
      <c r="G18" s="7">
        <v>0</v>
      </c>
      <c r="H18" s="7">
        <f t="shared" si="0"/>
        <v>0</v>
      </c>
      <c r="I18" s="2"/>
      <c r="J18" s="2"/>
      <c r="K18" s="2"/>
      <c r="L18" s="2"/>
      <c r="M18" s="2"/>
      <c r="N18" s="2"/>
      <c r="O18" s="2"/>
      <c r="P18" s="3"/>
    </row>
    <row r="19" spans="1:16" ht="22.5">
      <c r="A19" s="11">
        <v>15</v>
      </c>
      <c r="B19" s="5" t="s">
        <v>18</v>
      </c>
      <c r="C19" s="6">
        <v>50000</v>
      </c>
      <c r="D19" s="5">
        <f>'96'!D19+12</f>
        <v>119</v>
      </c>
      <c r="E19" s="5">
        <v>4</v>
      </c>
      <c r="F19" s="7">
        <f>'96'!F19+'96'!G19</f>
        <v>50000.333333333336</v>
      </c>
      <c r="G19" s="7">
        <v>0</v>
      </c>
      <c r="H19" s="7">
        <v>0</v>
      </c>
      <c r="I19" s="2"/>
      <c r="J19" s="2"/>
      <c r="K19" s="2"/>
      <c r="L19" s="2"/>
      <c r="M19" s="2"/>
      <c r="N19" s="2"/>
      <c r="O19" s="2"/>
      <c r="P19" s="3"/>
    </row>
    <row r="20" spans="1:16" ht="22.5">
      <c r="A20" s="11">
        <v>16</v>
      </c>
      <c r="B20" s="5" t="s">
        <v>18</v>
      </c>
      <c r="C20" s="6">
        <v>50000</v>
      </c>
      <c r="D20" s="5">
        <f>'96'!D20+12</f>
        <v>119</v>
      </c>
      <c r="E20" s="5">
        <v>4</v>
      </c>
      <c r="F20" s="7">
        <f>'96'!F20+'96'!G20</f>
        <v>50000.333333333336</v>
      </c>
      <c r="G20" s="7">
        <v>0</v>
      </c>
      <c r="H20" s="7">
        <v>0</v>
      </c>
      <c r="I20" s="2"/>
      <c r="J20" s="2"/>
      <c r="K20" s="2"/>
      <c r="L20" s="2"/>
      <c r="M20" s="2"/>
      <c r="N20" s="2"/>
      <c r="O20" s="2"/>
      <c r="P20" s="3"/>
    </row>
    <row r="21" spans="1:16" ht="22.5">
      <c r="A21" s="11">
        <v>17</v>
      </c>
      <c r="B21" s="5" t="s">
        <v>19</v>
      </c>
      <c r="C21" s="6">
        <v>200000</v>
      </c>
      <c r="D21" s="5">
        <f>'96'!D21+12</f>
        <v>119</v>
      </c>
      <c r="E21" s="5">
        <v>4</v>
      </c>
      <c r="F21" s="7">
        <f>'96'!F21+'96'!G21</f>
        <v>200000.33333333334</v>
      </c>
      <c r="G21" s="7">
        <v>0</v>
      </c>
      <c r="H21" s="7">
        <v>0</v>
      </c>
      <c r="I21" s="2"/>
      <c r="J21" s="2"/>
      <c r="K21" s="2"/>
      <c r="L21" s="2"/>
      <c r="M21" s="2"/>
      <c r="N21" s="2"/>
      <c r="O21" s="2"/>
      <c r="P21" s="3"/>
    </row>
    <row r="22" spans="1:16" ht="22.5">
      <c r="A22" s="11">
        <v>18</v>
      </c>
      <c r="B22" s="5" t="s">
        <v>19</v>
      </c>
      <c r="C22" s="6">
        <v>200000</v>
      </c>
      <c r="D22" s="5">
        <f>'96'!D22+12</f>
        <v>119</v>
      </c>
      <c r="E22" s="5">
        <v>4</v>
      </c>
      <c r="F22" s="7">
        <f>'96'!F22+'96'!G22</f>
        <v>200000.33333333334</v>
      </c>
      <c r="G22" s="7">
        <v>0</v>
      </c>
      <c r="H22" s="7">
        <v>0</v>
      </c>
      <c r="I22" s="2"/>
      <c r="J22" s="2"/>
      <c r="K22" s="2"/>
      <c r="L22" s="2"/>
      <c r="M22" s="2"/>
      <c r="N22" s="2"/>
      <c r="O22" s="2"/>
      <c r="P22" s="3"/>
    </row>
    <row r="23" spans="1:16" ht="22.5">
      <c r="A23" s="11">
        <v>19</v>
      </c>
      <c r="B23" s="5" t="s">
        <v>20</v>
      </c>
      <c r="C23" s="6">
        <v>600000</v>
      </c>
      <c r="D23" s="5">
        <f>'96'!D23+12</f>
        <v>119</v>
      </c>
      <c r="E23" s="5">
        <v>10</v>
      </c>
      <c r="F23" s="7">
        <f>'96'!F23+'96'!G23</f>
        <v>535000</v>
      </c>
      <c r="G23" s="7">
        <f t="shared" si="1"/>
        <v>60000</v>
      </c>
      <c r="H23" s="7">
        <f t="shared" si="0"/>
        <v>5000</v>
      </c>
      <c r="I23" s="2"/>
      <c r="J23" s="2"/>
      <c r="K23" s="2"/>
      <c r="L23" s="2"/>
      <c r="M23" s="2"/>
      <c r="N23" s="2"/>
      <c r="O23" s="2"/>
      <c r="P23" s="3"/>
    </row>
    <row r="24" spans="1:16" ht="22.5">
      <c r="A24" s="11">
        <v>20</v>
      </c>
      <c r="B24" s="5" t="s">
        <v>20</v>
      </c>
      <c r="C24" s="6">
        <v>600000</v>
      </c>
      <c r="D24" s="5">
        <f>'96'!D24+12</f>
        <v>119</v>
      </c>
      <c r="E24" s="5">
        <v>10</v>
      </c>
      <c r="F24" s="7">
        <f>'96'!F24+'96'!G24</f>
        <v>535000</v>
      </c>
      <c r="G24" s="7">
        <f t="shared" si="1"/>
        <v>60000</v>
      </c>
      <c r="H24" s="7">
        <f t="shared" si="0"/>
        <v>5000</v>
      </c>
      <c r="I24" s="2"/>
      <c r="J24" s="2"/>
      <c r="K24" s="2"/>
      <c r="L24" s="2"/>
      <c r="M24" s="2"/>
      <c r="N24" s="2"/>
      <c r="O24" s="2"/>
      <c r="P24" s="3"/>
    </row>
    <row r="25" spans="1:16" ht="22.5">
      <c r="A25" s="11">
        <v>21</v>
      </c>
      <c r="B25" s="7" t="s">
        <v>21</v>
      </c>
      <c r="C25" s="6">
        <f>7490000-1200000</f>
        <v>6290000</v>
      </c>
      <c r="D25" s="5">
        <f>'96'!D25+12</f>
        <v>119</v>
      </c>
      <c r="E25" s="5">
        <v>10</v>
      </c>
      <c r="F25" s="7">
        <f>'96'!F25+'96'!G25</f>
        <v>5608583.333333334</v>
      </c>
      <c r="G25" s="7">
        <f t="shared" si="1"/>
        <v>629000</v>
      </c>
      <c r="H25" s="7">
        <f t="shared" si="0"/>
        <v>52416.666666666046</v>
      </c>
      <c r="I25" s="2"/>
      <c r="J25" s="2"/>
      <c r="K25" s="2"/>
      <c r="L25" s="2"/>
      <c r="M25" s="2"/>
      <c r="N25" s="2"/>
      <c r="O25" s="2"/>
      <c r="P25" s="3"/>
    </row>
    <row r="26" spans="1:16" ht="22.5">
      <c r="A26" s="11">
        <v>22</v>
      </c>
      <c r="B26" s="5" t="s">
        <v>22</v>
      </c>
      <c r="C26" s="6">
        <v>400000</v>
      </c>
      <c r="D26" s="5">
        <f>'96'!D26+12</f>
        <v>119</v>
      </c>
      <c r="E26" s="5">
        <v>10</v>
      </c>
      <c r="F26" s="7">
        <f>'96'!F26+'96'!G26</f>
        <v>356666.6666666666</v>
      </c>
      <c r="G26" s="7">
        <f t="shared" si="1"/>
        <v>40000</v>
      </c>
      <c r="H26" s="7">
        <f t="shared" si="0"/>
        <v>3333.333333333372</v>
      </c>
      <c r="I26" s="2"/>
      <c r="J26" s="2"/>
      <c r="K26" s="2"/>
      <c r="L26" s="2"/>
      <c r="M26" s="2"/>
      <c r="N26" s="2"/>
      <c r="O26" s="2"/>
      <c r="P26" s="3"/>
    </row>
    <row r="27" spans="1:16" ht="22.5">
      <c r="A27" s="11">
        <v>23</v>
      </c>
      <c r="B27" s="5" t="s">
        <v>23</v>
      </c>
      <c r="C27" s="6">
        <v>2500000</v>
      </c>
      <c r="D27" s="5">
        <f>'96'!D27+12</f>
        <v>119</v>
      </c>
      <c r="E27" s="5">
        <v>10</v>
      </c>
      <c r="F27" s="7">
        <f>'96'!F27+'96'!G27</f>
        <v>2229166.6666666665</v>
      </c>
      <c r="G27" s="7">
        <f t="shared" si="1"/>
        <v>250000</v>
      </c>
      <c r="H27" s="7">
        <f t="shared" si="0"/>
        <v>20833.33333333349</v>
      </c>
      <c r="I27" s="2"/>
      <c r="J27" s="2"/>
      <c r="K27" s="2"/>
      <c r="L27" s="2"/>
      <c r="M27" s="2"/>
      <c r="N27" s="2"/>
      <c r="O27" s="2"/>
      <c r="P27" s="3"/>
    </row>
    <row r="28" spans="1:16" ht="22.5">
      <c r="A28" s="11">
        <v>24</v>
      </c>
      <c r="B28" s="5" t="s">
        <v>24</v>
      </c>
      <c r="C28" s="6">
        <v>10940000</v>
      </c>
      <c r="D28" s="5">
        <f>'96'!D28+12</f>
        <v>119</v>
      </c>
      <c r="E28" s="5">
        <v>10</v>
      </c>
      <c r="F28" s="7">
        <f>'96'!F28+'96'!G28</f>
        <v>9754833.333333334</v>
      </c>
      <c r="G28" s="7">
        <f t="shared" si="1"/>
        <v>1094000</v>
      </c>
      <c r="H28" s="7">
        <f t="shared" si="0"/>
        <v>91166.66666666605</v>
      </c>
      <c r="I28" s="2"/>
      <c r="J28" s="2"/>
      <c r="K28" s="2"/>
      <c r="L28" s="2"/>
      <c r="M28" s="2"/>
      <c r="N28" s="2"/>
      <c r="O28" s="2"/>
      <c r="P28" s="3"/>
    </row>
    <row r="29" spans="1:16" ht="22.5">
      <c r="A29" s="11">
        <v>25</v>
      </c>
      <c r="B29" s="5" t="s">
        <v>25</v>
      </c>
      <c r="C29" s="6">
        <v>1500000</v>
      </c>
      <c r="D29" s="5">
        <f>'96'!D29+12</f>
        <v>118</v>
      </c>
      <c r="E29" s="5">
        <v>10</v>
      </c>
      <c r="F29" s="7">
        <f>'96'!F29+'96'!G29</f>
        <v>1325000</v>
      </c>
      <c r="G29" s="7">
        <f t="shared" si="1"/>
        <v>150000</v>
      </c>
      <c r="H29" s="7">
        <f t="shared" si="0"/>
        <v>25000</v>
      </c>
      <c r="I29" s="2"/>
      <c r="J29" s="2"/>
      <c r="K29" s="2"/>
      <c r="L29" s="2"/>
      <c r="M29" s="2"/>
      <c r="N29" s="2"/>
      <c r="O29" s="2"/>
      <c r="P29" s="3"/>
    </row>
    <row r="30" spans="1:16" ht="22.5">
      <c r="A30" s="11">
        <v>26</v>
      </c>
      <c r="B30" s="5" t="s">
        <v>20</v>
      </c>
      <c r="C30" s="6">
        <v>180000</v>
      </c>
      <c r="D30" s="5">
        <f>'96'!D30+12</f>
        <v>118</v>
      </c>
      <c r="E30" s="5">
        <v>10</v>
      </c>
      <c r="F30" s="7">
        <f>'96'!F30+'96'!G30</f>
        <v>159000</v>
      </c>
      <c r="G30" s="7">
        <f t="shared" si="1"/>
        <v>18000</v>
      </c>
      <c r="H30" s="7">
        <f t="shared" si="0"/>
        <v>3000</v>
      </c>
      <c r="I30" s="2"/>
      <c r="J30" s="2"/>
      <c r="K30" s="2"/>
      <c r="L30" s="2"/>
      <c r="M30" s="2"/>
      <c r="N30" s="2"/>
      <c r="O30" s="2"/>
      <c r="P30" s="3"/>
    </row>
    <row r="31" spans="1:16" ht="22.5">
      <c r="A31" s="11">
        <v>27</v>
      </c>
      <c r="B31" s="5" t="s">
        <v>26</v>
      </c>
      <c r="C31" s="6">
        <v>752500</v>
      </c>
      <c r="D31" s="5">
        <f>'96'!D31+12</f>
        <v>118</v>
      </c>
      <c r="E31" s="5">
        <v>10</v>
      </c>
      <c r="F31" s="7">
        <f>'96'!F31+'96'!G31</f>
        <v>664708.3333333334</v>
      </c>
      <c r="G31" s="7">
        <f t="shared" si="1"/>
        <v>75250</v>
      </c>
      <c r="H31" s="7">
        <f t="shared" si="0"/>
        <v>12541.666666666628</v>
      </c>
      <c r="I31" s="2"/>
      <c r="J31" s="2"/>
      <c r="K31" s="2"/>
      <c r="L31" s="2"/>
      <c r="M31" s="2"/>
      <c r="N31" s="2"/>
      <c r="O31" s="2"/>
      <c r="P31" s="3"/>
    </row>
    <row r="32" spans="1:16" ht="22.5">
      <c r="A32" s="11">
        <v>28</v>
      </c>
      <c r="B32" s="5" t="s">
        <v>26</v>
      </c>
      <c r="C32" s="6">
        <v>752500</v>
      </c>
      <c r="D32" s="5">
        <f>'96'!D32+12</f>
        <v>118</v>
      </c>
      <c r="E32" s="5">
        <v>10</v>
      </c>
      <c r="F32" s="7">
        <f>'96'!F32+'96'!G32</f>
        <v>664708.3333333334</v>
      </c>
      <c r="G32" s="7">
        <f t="shared" si="1"/>
        <v>75250</v>
      </c>
      <c r="H32" s="7">
        <f t="shared" si="0"/>
        <v>12541.666666666628</v>
      </c>
      <c r="I32" s="2"/>
      <c r="J32" s="2"/>
      <c r="K32" s="2"/>
      <c r="L32" s="2"/>
      <c r="M32" s="2"/>
      <c r="N32" s="2"/>
      <c r="O32" s="2"/>
      <c r="P32" s="3"/>
    </row>
    <row r="33" spans="1:16" ht="22.5">
      <c r="A33" s="11">
        <v>29</v>
      </c>
      <c r="B33" s="5" t="s">
        <v>4</v>
      </c>
      <c r="C33" s="6">
        <v>850000</v>
      </c>
      <c r="D33" s="5">
        <f>'96'!D33+12</f>
        <v>118</v>
      </c>
      <c r="E33" s="5">
        <v>10</v>
      </c>
      <c r="F33" s="7">
        <f>'96'!F33+'96'!G33</f>
        <v>750833.3333333333</v>
      </c>
      <c r="G33" s="7">
        <f t="shared" si="1"/>
        <v>85000</v>
      </c>
      <c r="H33" s="7">
        <f t="shared" si="0"/>
        <v>14166.666666666744</v>
      </c>
      <c r="I33" s="2"/>
      <c r="J33" s="2"/>
      <c r="K33" s="2"/>
      <c r="L33" s="2"/>
      <c r="M33" s="2"/>
      <c r="N33" s="2"/>
      <c r="O33" s="2"/>
      <c r="P33" s="3"/>
    </row>
    <row r="34" spans="1:16" ht="22.5">
      <c r="A34" s="11">
        <v>30</v>
      </c>
      <c r="B34" s="5" t="s">
        <v>4</v>
      </c>
      <c r="C34" s="6">
        <v>850000</v>
      </c>
      <c r="D34" s="5">
        <f>'96'!D34+12</f>
        <v>118</v>
      </c>
      <c r="E34" s="5">
        <v>10</v>
      </c>
      <c r="F34" s="7">
        <f>'96'!F34+'96'!G34</f>
        <v>750833.3333333333</v>
      </c>
      <c r="G34" s="7">
        <f t="shared" si="1"/>
        <v>85000</v>
      </c>
      <c r="H34" s="7">
        <f t="shared" si="0"/>
        <v>14166.666666666744</v>
      </c>
      <c r="I34" s="2"/>
      <c r="J34" s="2"/>
      <c r="K34" s="2"/>
      <c r="L34" s="2"/>
      <c r="M34" s="2"/>
      <c r="N34" s="2"/>
      <c r="O34" s="2"/>
      <c r="P34" s="3"/>
    </row>
    <row r="35" spans="1:16" ht="22.5">
      <c r="A35" s="11">
        <v>31</v>
      </c>
      <c r="B35" s="5" t="s">
        <v>4</v>
      </c>
      <c r="C35" s="6">
        <v>850000</v>
      </c>
      <c r="D35" s="5">
        <f>'96'!D35+12</f>
        <v>118</v>
      </c>
      <c r="E35" s="5">
        <v>10</v>
      </c>
      <c r="F35" s="7">
        <f>'96'!F35+'96'!G35</f>
        <v>750833.3333333333</v>
      </c>
      <c r="G35" s="7">
        <f t="shared" si="1"/>
        <v>85000</v>
      </c>
      <c r="H35" s="7">
        <f t="shared" si="0"/>
        <v>14166.666666666744</v>
      </c>
      <c r="I35" s="2"/>
      <c r="J35" s="2"/>
      <c r="K35" s="2"/>
      <c r="L35" s="2"/>
      <c r="M35" s="2"/>
      <c r="N35" s="2"/>
      <c r="O35" s="2"/>
      <c r="P35" s="3"/>
    </row>
    <row r="36" spans="1:16" ht="22.5">
      <c r="A36" s="11">
        <v>32</v>
      </c>
      <c r="B36" s="5" t="s">
        <v>5</v>
      </c>
      <c r="C36" s="6">
        <f>1900000-295000</f>
        <v>1605000</v>
      </c>
      <c r="D36" s="5">
        <f>'96'!D36+12</f>
        <v>118</v>
      </c>
      <c r="E36" s="5">
        <v>10</v>
      </c>
      <c r="F36" s="7">
        <f>'96'!F36+'96'!G36</f>
        <v>1417750</v>
      </c>
      <c r="G36" s="7">
        <f t="shared" si="1"/>
        <v>160500</v>
      </c>
      <c r="H36" s="7">
        <f t="shared" si="0"/>
        <v>26750</v>
      </c>
      <c r="I36" s="2"/>
      <c r="J36" s="2"/>
      <c r="K36" s="2"/>
      <c r="L36" s="2"/>
      <c r="M36" s="2"/>
      <c r="N36" s="2"/>
      <c r="O36" s="2"/>
      <c r="P36" s="3"/>
    </row>
    <row r="37" spans="1:16" ht="22.5">
      <c r="A37" s="11">
        <v>33</v>
      </c>
      <c r="B37" s="5" t="s">
        <v>6</v>
      </c>
      <c r="C37" s="6">
        <v>820000</v>
      </c>
      <c r="D37" s="5">
        <f>'96'!D37+12</f>
        <v>118</v>
      </c>
      <c r="E37" s="5">
        <v>10</v>
      </c>
      <c r="F37" s="7">
        <f>'96'!F37+'96'!G37</f>
        <v>724333.3333333333</v>
      </c>
      <c r="G37" s="7">
        <f t="shared" si="1"/>
        <v>82000</v>
      </c>
      <c r="H37" s="7">
        <f t="shared" si="0"/>
        <v>13666.666666666744</v>
      </c>
      <c r="I37" s="2"/>
      <c r="J37" s="2"/>
      <c r="K37" s="2"/>
      <c r="L37" s="2"/>
      <c r="M37" s="2"/>
      <c r="N37" s="2"/>
      <c r="O37" s="2"/>
      <c r="P37" s="3"/>
    </row>
    <row r="38" spans="1:16" ht="22.5">
      <c r="A38" s="11">
        <v>34</v>
      </c>
      <c r="B38" s="5" t="s">
        <v>6</v>
      </c>
      <c r="C38" s="6">
        <v>820000</v>
      </c>
      <c r="D38" s="5">
        <f>'96'!D38+12</f>
        <v>118</v>
      </c>
      <c r="E38" s="5">
        <v>10</v>
      </c>
      <c r="F38" s="7">
        <f>'96'!F38+'96'!G38</f>
        <v>724333.3333333333</v>
      </c>
      <c r="G38" s="7">
        <f t="shared" si="1"/>
        <v>82000</v>
      </c>
      <c r="H38" s="7">
        <f t="shared" si="0"/>
        <v>13666.666666666744</v>
      </c>
      <c r="I38" s="2"/>
      <c r="J38" s="2"/>
      <c r="K38" s="2"/>
      <c r="L38" s="2"/>
      <c r="M38" s="2"/>
      <c r="N38" s="2"/>
      <c r="O38" s="2"/>
      <c r="P38" s="3"/>
    </row>
    <row r="39" spans="1:16" ht="22.5">
      <c r="A39" s="11">
        <v>35</v>
      </c>
      <c r="B39" s="7" t="s">
        <v>27</v>
      </c>
      <c r="C39" s="6">
        <v>110000</v>
      </c>
      <c r="D39" s="5">
        <f>'96'!D39+12</f>
        <v>118</v>
      </c>
      <c r="E39" s="5">
        <v>10</v>
      </c>
      <c r="F39" s="7">
        <f>'96'!F39+'96'!G39</f>
        <v>97166.66666666666</v>
      </c>
      <c r="G39" s="7">
        <f t="shared" si="1"/>
        <v>11000</v>
      </c>
      <c r="H39" s="7">
        <f t="shared" si="0"/>
        <v>1833.333333333343</v>
      </c>
      <c r="I39" s="2"/>
      <c r="J39" s="2"/>
      <c r="K39" s="2"/>
      <c r="L39" s="2"/>
      <c r="M39" s="2"/>
      <c r="N39" s="2"/>
      <c r="O39" s="2"/>
      <c r="P39" s="3"/>
    </row>
    <row r="40" spans="1:16" ht="22.5">
      <c r="A40" s="11">
        <v>36</v>
      </c>
      <c r="B40" s="7" t="s">
        <v>28</v>
      </c>
      <c r="C40" s="6">
        <v>65000</v>
      </c>
      <c r="D40" s="5">
        <f>'96'!D40+12</f>
        <v>118</v>
      </c>
      <c r="E40" s="5">
        <v>10</v>
      </c>
      <c r="F40" s="7">
        <f>'96'!F40+'96'!G40</f>
        <v>57416.66666666667</v>
      </c>
      <c r="G40" s="7">
        <f t="shared" si="1"/>
        <v>6500</v>
      </c>
      <c r="H40" s="7">
        <f t="shared" si="0"/>
        <v>1083.3333333333285</v>
      </c>
      <c r="I40" s="2"/>
      <c r="J40" s="2"/>
      <c r="K40" s="2"/>
      <c r="L40" s="2"/>
      <c r="M40" s="2"/>
      <c r="N40" s="2"/>
      <c r="O40" s="2"/>
      <c r="P40" s="3"/>
    </row>
    <row r="41" spans="1:16" ht="22.5">
      <c r="A41" s="11">
        <v>37</v>
      </c>
      <c r="B41" s="7" t="s">
        <v>28</v>
      </c>
      <c r="C41" s="6">
        <v>65000</v>
      </c>
      <c r="D41" s="5">
        <f>'96'!D41+12</f>
        <v>118</v>
      </c>
      <c r="E41" s="5">
        <v>10</v>
      </c>
      <c r="F41" s="7">
        <f>'96'!F41+'96'!G41</f>
        <v>57416.66666666667</v>
      </c>
      <c r="G41" s="7">
        <f t="shared" si="1"/>
        <v>6500</v>
      </c>
      <c r="H41" s="7">
        <f t="shared" si="0"/>
        <v>1083.3333333333285</v>
      </c>
      <c r="I41" s="2"/>
      <c r="J41" s="2"/>
      <c r="K41" s="2"/>
      <c r="L41" s="2"/>
      <c r="M41" s="2"/>
      <c r="N41" s="2"/>
      <c r="O41" s="2"/>
      <c r="P41" s="3"/>
    </row>
    <row r="42" spans="1:16" ht="22.5">
      <c r="A42" s="11">
        <v>38</v>
      </c>
      <c r="B42" s="7" t="s">
        <v>29</v>
      </c>
      <c r="C42" s="6">
        <v>55000</v>
      </c>
      <c r="D42" s="5">
        <f>'96'!D42+12</f>
        <v>118</v>
      </c>
      <c r="E42" s="5">
        <v>10</v>
      </c>
      <c r="F42" s="7">
        <f>'96'!F42+'96'!G42</f>
        <v>48583.33333333333</v>
      </c>
      <c r="G42" s="7">
        <f t="shared" si="1"/>
        <v>5500</v>
      </c>
      <c r="H42" s="7">
        <f t="shared" si="0"/>
        <v>916.6666666666715</v>
      </c>
      <c r="I42" s="2"/>
      <c r="J42" s="2"/>
      <c r="K42" s="2"/>
      <c r="L42" s="2"/>
      <c r="M42" s="2"/>
      <c r="N42" s="2"/>
      <c r="O42" s="2"/>
      <c r="P42" s="3"/>
    </row>
    <row r="43" spans="1:16" ht="22.5">
      <c r="A43" s="11">
        <v>39</v>
      </c>
      <c r="B43" s="5" t="s">
        <v>7</v>
      </c>
      <c r="C43" s="6">
        <v>6940000</v>
      </c>
      <c r="D43" s="5">
        <f>'96'!D43+12</f>
        <v>118</v>
      </c>
      <c r="E43" s="5">
        <v>10</v>
      </c>
      <c r="F43" s="7">
        <f>'96'!F43+'96'!G43</f>
        <v>6130333.333333334</v>
      </c>
      <c r="G43" s="7">
        <f t="shared" si="1"/>
        <v>694000</v>
      </c>
      <c r="H43" s="7">
        <f t="shared" si="0"/>
        <v>115666.66666666605</v>
      </c>
      <c r="I43" s="2"/>
      <c r="J43" s="2"/>
      <c r="K43" s="2"/>
      <c r="L43" s="2"/>
      <c r="M43" s="2"/>
      <c r="N43" s="2"/>
      <c r="O43" s="2"/>
      <c r="P43" s="3"/>
    </row>
    <row r="44" spans="1:16" ht="22.5">
      <c r="A44" s="11">
        <v>40</v>
      </c>
      <c r="B44" s="7" t="s">
        <v>30</v>
      </c>
      <c r="C44" s="6">
        <v>1950000</v>
      </c>
      <c r="D44" s="5">
        <f>'96'!D44+12</f>
        <v>117</v>
      </c>
      <c r="E44" s="5">
        <v>4</v>
      </c>
      <c r="F44" s="7">
        <f>'96'!F44+'96'!G44</f>
        <v>1950000</v>
      </c>
      <c r="G44" s="7">
        <v>0</v>
      </c>
      <c r="H44" s="7">
        <f t="shared" si="0"/>
        <v>0</v>
      </c>
      <c r="I44" s="2"/>
      <c r="J44" s="2"/>
      <c r="K44" s="2"/>
      <c r="L44" s="2"/>
      <c r="M44" s="2"/>
      <c r="N44" s="2"/>
      <c r="O44" s="2"/>
      <c r="P44" s="3"/>
    </row>
    <row r="45" spans="1:16" ht="22.5">
      <c r="A45" s="11">
        <v>41</v>
      </c>
      <c r="B45" s="7" t="s">
        <v>30</v>
      </c>
      <c r="C45" s="6">
        <v>1950000</v>
      </c>
      <c r="D45" s="5">
        <f>'96'!D45+12</f>
        <v>117</v>
      </c>
      <c r="E45" s="5">
        <v>4</v>
      </c>
      <c r="F45" s="7">
        <f>'96'!F45+'96'!G45</f>
        <v>1950000</v>
      </c>
      <c r="G45" s="7">
        <v>0</v>
      </c>
      <c r="H45" s="7">
        <f t="shared" si="0"/>
        <v>0</v>
      </c>
      <c r="I45" s="2"/>
      <c r="J45" s="2"/>
      <c r="K45" s="2"/>
      <c r="L45" s="2"/>
      <c r="M45" s="2"/>
      <c r="N45" s="2"/>
      <c r="O45" s="2"/>
      <c r="P45" s="3"/>
    </row>
    <row r="46" spans="1:16" ht="22.5">
      <c r="A46" s="11">
        <v>42</v>
      </c>
      <c r="B46" s="7" t="s">
        <v>30</v>
      </c>
      <c r="C46" s="6">
        <v>1950000</v>
      </c>
      <c r="D46" s="5">
        <f>'96'!D46+12</f>
        <v>117</v>
      </c>
      <c r="E46" s="5">
        <v>4</v>
      </c>
      <c r="F46" s="7">
        <f>'96'!F46+'96'!G46</f>
        <v>1950000</v>
      </c>
      <c r="G46" s="7">
        <v>0</v>
      </c>
      <c r="H46" s="7">
        <f t="shared" si="0"/>
        <v>0</v>
      </c>
      <c r="I46" s="2"/>
      <c r="J46" s="2"/>
      <c r="K46" s="2"/>
      <c r="L46" s="2"/>
      <c r="M46" s="2"/>
      <c r="N46" s="2"/>
      <c r="O46" s="2"/>
      <c r="P46" s="3"/>
    </row>
    <row r="47" spans="1:16" ht="22.5">
      <c r="A47" s="11">
        <v>43</v>
      </c>
      <c r="B47" s="5" t="s">
        <v>19</v>
      </c>
      <c r="C47" s="6">
        <v>300000</v>
      </c>
      <c r="D47" s="5">
        <f>'96'!D47+12</f>
        <v>117</v>
      </c>
      <c r="E47" s="5">
        <v>4</v>
      </c>
      <c r="F47" s="7">
        <f>'96'!F47+'96'!G47</f>
        <v>300000</v>
      </c>
      <c r="G47" s="7">
        <v>0</v>
      </c>
      <c r="H47" s="7">
        <f t="shared" si="0"/>
        <v>0</v>
      </c>
      <c r="I47" s="2"/>
      <c r="J47" s="2"/>
      <c r="K47" s="2"/>
      <c r="L47" s="2"/>
      <c r="M47" s="2"/>
      <c r="N47" s="2"/>
      <c r="O47" s="2"/>
      <c r="P47" s="3"/>
    </row>
    <row r="48" spans="1:16" ht="22.5">
      <c r="A48" s="11">
        <v>44</v>
      </c>
      <c r="B48" s="5" t="s">
        <v>19</v>
      </c>
      <c r="C48" s="6">
        <v>300000</v>
      </c>
      <c r="D48" s="5">
        <f>'96'!D48+12</f>
        <v>117</v>
      </c>
      <c r="E48" s="5">
        <v>4</v>
      </c>
      <c r="F48" s="7">
        <f>'96'!F48+'96'!G48</f>
        <v>300000</v>
      </c>
      <c r="G48" s="7">
        <v>0</v>
      </c>
      <c r="H48" s="7">
        <f t="shared" si="0"/>
        <v>0</v>
      </c>
      <c r="I48" s="2"/>
      <c r="J48" s="2"/>
      <c r="K48" s="2"/>
      <c r="L48" s="2"/>
      <c r="M48" s="2"/>
      <c r="N48" s="2"/>
      <c r="O48" s="2"/>
      <c r="P48" s="3"/>
    </row>
    <row r="49" spans="1:16" ht="22.5">
      <c r="A49" s="11">
        <v>45</v>
      </c>
      <c r="B49" s="5" t="s">
        <v>19</v>
      </c>
      <c r="C49" s="6">
        <v>300000</v>
      </c>
      <c r="D49" s="5">
        <f>'96'!D49+12</f>
        <v>117</v>
      </c>
      <c r="E49" s="5">
        <v>4</v>
      </c>
      <c r="F49" s="7">
        <f>'96'!F49+'96'!G49</f>
        <v>300000</v>
      </c>
      <c r="G49" s="7">
        <v>0</v>
      </c>
      <c r="H49" s="7">
        <f t="shared" si="0"/>
        <v>0</v>
      </c>
      <c r="I49" s="2"/>
      <c r="J49" s="2"/>
      <c r="K49" s="2"/>
      <c r="L49" s="2"/>
      <c r="M49" s="2"/>
      <c r="N49" s="2"/>
      <c r="O49" s="2"/>
      <c r="P49" s="3"/>
    </row>
    <row r="50" spans="1:16" ht="22.5">
      <c r="A50" s="11">
        <v>46</v>
      </c>
      <c r="B50" s="5" t="s">
        <v>3</v>
      </c>
      <c r="C50" s="6">
        <v>7966000</v>
      </c>
      <c r="D50" s="5">
        <f>'96'!D50+12</f>
        <v>117</v>
      </c>
      <c r="E50" s="5">
        <v>4</v>
      </c>
      <c r="F50" s="7">
        <f>'96'!F50+'96'!G50</f>
        <v>7966000</v>
      </c>
      <c r="G50" s="7">
        <v>0</v>
      </c>
      <c r="H50" s="7">
        <f t="shared" si="0"/>
        <v>0</v>
      </c>
      <c r="I50" s="2"/>
      <c r="J50" s="2"/>
      <c r="K50" s="2"/>
      <c r="L50" s="2"/>
      <c r="M50" s="2"/>
      <c r="N50" s="2"/>
      <c r="O50" s="2"/>
      <c r="P50" s="3"/>
    </row>
    <row r="51" spans="1:16" ht="22.5">
      <c r="A51" s="11">
        <v>47</v>
      </c>
      <c r="B51" s="5" t="s">
        <v>3</v>
      </c>
      <c r="C51" s="6">
        <v>7967000</v>
      </c>
      <c r="D51" s="5">
        <f>'96'!D51+12</f>
        <v>117</v>
      </c>
      <c r="E51" s="5">
        <v>4</v>
      </c>
      <c r="F51" s="7">
        <f>'96'!F51+'96'!G51</f>
        <v>7966999.5</v>
      </c>
      <c r="G51" s="7">
        <v>0</v>
      </c>
      <c r="H51" s="7">
        <v>0</v>
      </c>
      <c r="I51" s="2"/>
      <c r="J51" s="2"/>
      <c r="K51" s="2"/>
      <c r="L51" s="2"/>
      <c r="M51" s="2"/>
      <c r="N51" s="2"/>
      <c r="O51" s="2"/>
      <c r="P51" s="3"/>
    </row>
    <row r="52" spans="1:16" ht="22.5">
      <c r="A52" s="11">
        <v>48</v>
      </c>
      <c r="B52" s="5" t="s">
        <v>3</v>
      </c>
      <c r="C52" s="6">
        <v>7967000</v>
      </c>
      <c r="D52" s="5">
        <f>'96'!D52+12</f>
        <v>117</v>
      </c>
      <c r="E52" s="5">
        <v>4</v>
      </c>
      <c r="F52" s="7">
        <f>'96'!F52+'96'!G52</f>
        <v>7966999.5</v>
      </c>
      <c r="G52" s="7">
        <v>0</v>
      </c>
      <c r="H52" s="7">
        <v>0</v>
      </c>
      <c r="I52" s="2"/>
      <c r="J52" s="2"/>
      <c r="K52" s="2"/>
      <c r="L52" s="2"/>
      <c r="M52" s="2"/>
      <c r="N52" s="2"/>
      <c r="O52" s="2"/>
      <c r="P52" s="3"/>
    </row>
    <row r="53" spans="1:16" ht="22.5">
      <c r="A53" s="11">
        <v>49</v>
      </c>
      <c r="B53" s="5" t="s">
        <v>18</v>
      </c>
      <c r="C53" s="6">
        <v>50000</v>
      </c>
      <c r="D53" s="5">
        <f>'96'!D53+12</f>
        <v>117</v>
      </c>
      <c r="E53" s="5">
        <v>4</v>
      </c>
      <c r="F53" s="7">
        <f>'96'!F53+'96'!G53</f>
        <v>50000</v>
      </c>
      <c r="G53" s="7">
        <v>0</v>
      </c>
      <c r="H53" s="7">
        <f t="shared" si="0"/>
        <v>0</v>
      </c>
      <c r="I53" s="2"/>
      <c r="J53" s="2"/>
      <c r="K53" s="2"/>
      <c r="L53" s="2"/>
      <c r="M53" s="2"/>
      <c r="N53" s="2"/>
      <c r="O53" s="2"/>
      <c r="P53" s="3"/>
    </row>
    <row r="54" spans="1:16" ht="22.5">
      <c r="A54" s="11">
        <v>50</v>
      </c>
      <c r="B54" s="5" t="s">
        <v>18</v>
      </c>
      <c r="C54" s="6">
        <v>50000</v>
      </c>
      <c r="D54" s="5">
        <f>'96'!D54+12</f>
        <v>117</v>
      </c>
      <c r="E54" s="5">
        <v>4</v>
      </c>
      <c r="F54" s="7">
        <f>'96'!F54+'96'!G54</f>
        <v>50000</v>
      </c>
      <c r="G54" s="7">
        <v>0</v>
      </c>
      <c r="H54" s="7">
        <f t="shared" si="0"/>
        <v>0</v>
      </c>
      <c r="I54" s="2"/>
      <c r="J54" s="2"/>
      <c r="K54" s="2"/>
      <c r="L54" s="2"/>
      <c r="M54" s="2"/>
      <c r="N54" s="2"/>
      <c r="O54" s="2"/>
      <c r="P54" s="3"/>
    </row>
    <row r="55" spans="1:16" ht="22.5">
      <c r="A55" s="11">
        <v>51</v>
      </c>
      <c r="B55" s="5" t="s">
        <v>18</v>
      </c>
      <c r="C55" s="6">
        <v>50000</v>
      </c>
      <c r="D55" s="5">
        <f>'96'!D55+12</f>
        <v>117</v>
      </c>
      <c r="E55" s="5">
        <v>4</v>
      </c>
      <c r="F55" s="7">
        <f>'96'!F55+'96'!G55</f>
        <v>50000</v>
      </c>
      <c r="G55" s="7">
        <v>0</v>
      </c>
      <c r="H55" s="7">
        <f t="shared" si="0"/>
        <v>0</v>
      </c>
      <c r="I55" s="2"/>
      <c r="J55" s="2"/>
      <c r="K55" s="2"/>
      <c r="L55" s="2"/>
      <c r="M55" s="2"/>
      <c r="N55" s="2"/>
      <c r="O55" s="2"/>
      <c r="P55" s="3"/>
    </row>
    <row r="56" spans="1:16" ht="22.5">
      <c r="A56" s="11">
        <v>52</v>
      </c>
      <c r="B56" s="5" t="s">
        <v>65</v>
      </c>
      <c r="C56" s="6">
        <v>3800000</v>
      </c>
      <c r="D56" s="5">
        <f>'96'!D56+12</f>
        <v>117</v>
      </c>
      <c r="E56" s="5">
        <v>4</v>
      </c>
      <c r="F56" s="7">
        <f>'96'!F56+'96'!G56</f>
        <v>3800000</v>
      </c>
      <c r="G56" s="7">
        <v>0</v>
      </c>
      <c r="H56" s="7">
        <f t="shared" si="0"/>
        <v>0</v>
      </c>
      <c r="I56" s="2"/>
      <c r="J56" s="2"/>
      <c r="K56" s="2"/>
      <c r="L56" s="2"/>
      <c r="M56" s="2"/>
      <c r="N56" s="2"/>
      <c r="O56" s="2"/>
      <c r="P56" s="3"/>
    </row>
    <row r="57" spans="1:16" ht="22.5">
      <c r="A57" s="11">
        <v>53</v>
      </c>
      <c r="B57" s="5" t="s">
        <v>31</v>
      </c>
      <c r="C57" s="6">
        <v>7622000</v>
      </c>
      <c r="D57" s="5">
        <f>'96'!D57+12</f>
        <v>117</v>
      </c>
      <c r="E57" s="5">
        <v>10</v>
      </c>
      <c r="F57" s="7">
        <f>'96'!F57+'96'!G57</f>
        <v>6669250</v>
      </c>
      <c r="G57" s="7">
        <f t="shared" si="1"/>
        <v>762200</v>
      </c>
      <c r="H57" s="7">
        <f t="shared" si="0"/>
        <v>190550</v>
      </c>
      <c r="I57" s="2"/>
      <c r="J57" s="2"/>
      <c r="K57" s="2"/>
      <c r="L57" s="2"/>
      <c r="M57" s="2"/>
      <c r="N57" s="2"/>
      <c r="O57" s="2"/>
      <c r="P57" s="3"/>
    </row>
    <row r="58" spans="1:16" ht="22.5">
      <c r="A58" s="11">
        <v>54</v>
      </c>
      <c r="B58" s="5" t="s">
        <v>32</v>
      </c>
      <c r="C58" s="6">
        <v>2180000</v>
      </c>
      <c r="D58" s="5">
        <f>'96'!D58+12</f>
        <v>116</v>
      </c>
      <c r="E58" s="5">
        <v>10</v>
      </c>
      <c r="F58" s="7">
        <f>'96'!F58+'96'!G58</f>
        <v>1889333.3333333335</v>
      </c>
      <c r="G58" s="7">
        <f t="shared" si="1"/>
        <v>218000</v>
      </c>
      <c r="H58" s="7">
        <f t="shared" si="0"/>
        <v>72666.66666666651</v>
      </c>
      <c r="I58" s="2"/>
      <c r="J58" s="2"/>
      <c r="K58" s="2"/>
      <c r="L58" s="2"/>
      <c r="M58" s="2"/>
      <c r="N58" s="2"/>
      <c r="O58" s="2"/>
      <c r="P58" s="3"/>
    </row>
    <row r="59" spans="1:16" ht="22.5">
      <c r="A59" s="11">
        <v>55</v>
      </c>
      <c r="B59" s="5" t="s">
        <v>32</v>
      </c>
      <c r="C59" s="6">
        <v>2180000</v>
      </c>
      <c r="D59" s="5">
        <f>'96'!D59+12</f>
        <v>116</v>
      </c>
      <c r="E59" s="5">
        <v>10</v>
      </c>
      <c r="F59" s="7">
        <f>'96'!F59+'96'!G59</f>
        <v>1889333.3333333335</v>
      </c>
      <c r="G59" s="7">
        <f t="shared" si="1"/>
        <v>218000</v>
      </c>
      <c r="H59" s="7">
        <f t="shared" si="0"/>
        <v>72666.66666666651</v>
      </c>
      <c r="I59" s="2"/>
      <c r="J59" s="2"/>
      <c r="K59" s="2"/>
      <c r="L59" s="2"/>
      <c r="M59" s="2"/>
      <c r="N59" s="2"/>
      <c r="O59" s="2"/>
      <c r="P59" s="3"/>
    </row>
    <row r="60" spans="1:16" ht="22.5">
      <c r="A60" s="11">
        <v>56</v>
      </c>
      <c r="B60" s="7" t="s">
        <v>33</v>
      </c>
      <c r="C60" s="6">
        <v>350000</v>
      </c>
      <c r="D60" s="5">
        <f>'96'!D60+12</f>
        <v>116</v>
      </c>
      <c r="E60" s="5">
        <v>10</v>
      </c>
      <c r="F60" s="7">
        <f>'96'!F60+'96'!G60</f>
        <v>303333.3333333333</v>
      </c>
      <c r="G60" s="7">
        <f t="shared" si="1"/>
        <v>35000</v>
      </c>
      <c r="H60" s="7">
        <f t="shared" si="0"/>
        <v>11666.666666666686</v>
      </c>
      <c r="I60" s="2"/>
      <c r="J60" s="2"/>
      <c r="K60" s="2"/>
      <c r="L60" s="2"/>
      <c r="M60" s="2"/>
      <c r="N60" s="2"/>
      <c r="O60" s="2"/>
      <c r="P60" s="3"/>
    </row>
    <row r="61" spans="1:16" ht="22.5">
      <c r="A61" s="11">
        <v>57</v>
      </c>
      <c r="B61" s="7" t="s">
        <v>33</v>
      </c>
      <c r="C61" s="6">
        <v>350000</v>
      </c>
      <c r="D61" s="5">
        <f>'96'!D61+12</f>
        <v>116</v>
      </c>
      <c r="E61" s="5">
        <v>10</v>
      </c>
      <c r="F61" s="7">
        <f>'96'!F61+'96'!G61</f>
        <v>303333.3333333333</v>
      </c>
      <c r="G61" s="7">
        <f t="shared" si="1"/>
        <v>35000</v>
      </c>
      <c r="H61" s="7">
        <f t="shared" si="0"/>
        <v>11666.666666666686</v>
      </c>
      <c r="I61" s="2"/>
      <c r="J61" s="2"/>
      <c r="K61" s="2"/>
      <c r="L61" s="2"/>
      <c r="M61" s="2"/>
      <c r="N61" s="2"/>
      <c r="O61" s="2"/>
      <c r="P61" s="3"/>
    </row>
    <row r="62" spans="1:16" ht="22.5">
      <c r="A62" s="11">
        <v>58</v>
      </c>
      <c r="B62" s="7" t="s">
        <v>33</v>
      </c>
      <c r="C62" s="6">
        <v>250000</v>
      </c>
      <c r="D62" s="5">
        <f>'96'!D62+12</f>
        <v>116</v>
      </c>
      <c r="E62" s="5">
        <v>10</v>
      </c>
      <c r="F62" s="7">
        <f>'96'!F62+'96'!G62</f>
        <v>216666.6666666667</v>
      </c>
      <c r="G62" s="7">
        <f t="shared" si="1"/>
        <v>25000</v>
      </c>
      <c r="H62" s="7">
        <f t="shared" si="0"/>
        <v>8333.333333333314</v>
      </c>
      <c r="I62" s="2"/>
      <c r="J62" s="2"/>
      <c r="K62" s="2"/>
      <c r="L62" s="2"/>
      <c r="M62" s="2"/>
      <c r="N62" s="2"/>
      <c r="O62" s="2"/>
      <c r="P62" s="3"/>
    </row>
    <row r="63" spans="1:16" ht="22.5">
      <c r="A63" s="11">
        <v>59</v>
      </c>
      <c r="B63" s="5" t="s">
        <v>34</v>
      </c>
      <c r="C63" s="6">
        <v>550000</v>
      </c>
      <c r="D63" s="5">
        <f>'96'!D63+12</f>
        <v>115</v>
      </c>
      <c r="E63" s="5">
        <v>10</v>
      </c>
      <c r="F63" s="7">
        <f>'96'!F63+'96'!G63</f>
        <v>472083.3333333333</v>
      </c>
      <c r="G63" s="7">
        <f t="shared" si="1"/>
        <v>55000</v>
      </c>
      <c r="H63" s="7">
        <f t="shared" si="0"/>
        <v>22916.666666666686</v>
      </c>
      <c r="I63" s="2"/>
      <c r="J63" s="2"/>
      <c r="K63" s="2"/>
      <c r="L63" s="2"/>
      <c r="M63" s="2"/>
      <c r="N63" s="2"/>
      <c r="O63" s="2"/>
      <c r="P63" s="3"/>
    </row>
    <row r="64" spans="1:16" ht="22.5">
      <c r="A64" s="11">
        <v>60</v>
      </c>
      <c r="B64" s="5" t="s">
        <v>19</v>
      </c>
      <c r="C64" s="6">
        <v>165000</v>
      </c>
      <c r="D64" s="5">
        <f>'96'!D64+12</f>
        <v>115</v>
      </c>
      <c r="E64" s="5">
        <v>4</v>
      </c>
      <c r="F64" s="7">
        <f>'96'!F64+'96'!G64</f>
        <v>165000</v>
      </c>
      <c r="G64" s="7">
        <v>0</v>
      </c>
      <c r="H64" s="7">
        <f t="shared" si="0"/>
        <v>0</v>
      </c>
      <c r="I64" s="2"/>
      <c r="J64" s="2"/>
      <c r="K64" s="2"/>
      <c r="L64" s="2"/>
      <c r="M64" s="2"/>
      <c r="N64" s="2"/>
      <c r="O64" s="2"/>
      <c r="P64" s="3"/>
    </row>
    <row r="65" spans="1:16" ht="22.5">
      <c r="A65" s="11">
        <v>61</v>
      </c>
      <c r="B65" s="5" t="s">
        <v>35</v>
      </c>
      <c r="C65" s="6">
        <f>1300000+5200000</f>
        <v>6500000</v>
      </c>
      <c r="D65" s="5">
        <f>'96'!D65+12</f>
        <v>115</v>
      </c>
      <c r="E65" s="5">
        <v>10</v>
      </c>
      <c r="F65" s="7">
        <f>'96'!F65+'96'!G65</f>
        <v>5579166.666666667</v>
      </c>
      <c r="G65" s="7">
        <f t="shared" si="1"/>
        <v>650000</v>
      </c>
      <c r="H65" s="7">
        <f t="shared" si="0"/>
        <v>270833.333333333</v>
      </c>
      <c r="I65" s="2"/>
      <c r="J65" s="2"/>
      <c r="K65" s="2"/>
      <c r="L65" s="2"/>
      <c r="M65" s="2"/>
      <c r="N65" s="2"/>
      <c r="O65" s="2"/>
      <c r="P65" s="3"/>
    </row>
    <row r="66" spans="1:16" ht="22.5">
      <c r="A66" s="11">
        <v>62</v>
      </c>
      <c r="B66" s="5" t="s">
        <v>37</v>
      </c>
      <c r="C66" s="6">
        <v>3350000</v>
      </c>
      <c r="D66" s="5">
        <f>'96'!D66+12</f>
        <v>113</v>
      </c>
      <c r="E66" s="5">
        <v>10</v>
      </c>
      <c r="F66" s="7">
        <f>'96'!F66+'96'!G66</f>
        <v>2819583.3333333335</v>
      </c>
      <c r="G66" s="7">
        <f t="shared" si="1"/>
        <v>335000</v>
      </c>
      <c r="H66" s="7">
        <f t="shared" si="0"/>
        <v>195416.6666666665</v>
      </c>
      <c r="I66" s="2"/>
      <c r="J66" s="2"/>
      <c r="K66" s="2"/>
      <c r="L66" s="2"/>
      <c r="M66" s="2"/>
      <c r="N66" s="2"/>
      <c r="O66" s="2"/>
      <c r="P66" s="3"/>
    </row>
    <row r="67" spans="1:16" ht="22.5">
      <c r="A67" s="11">
        <v>63</v>
      </c>
      <c r="B67" s="5" t="s">
        <v>63</v>
      </c>
      <c r="C67" s="6">
        <v>600000</v>
      </c>
      <c r="D67" s="5">
        <f>'96'!D67+12</f>
        <v>113</v>
      </c>
      <c r="E67" s="5">
        <v>10</v>
      </c>
      <c r="F67" s="7">
        <f>'96'!F67+'96'!G67</f>
        <v>505000</v>
      </c>
      <c r="G67" s="7">
        <f t="shared" si="1"/>
        <v>60000</v>
      </c>
      <c r="H67" s="7">
        <f t="shared" si="0"/>
        <v>35000</v>
      </c>
      <c r="I67" s="2"/>
      <c r="J67" s="2"/>
      <c r="K67" s="2"/>
      <c r="L67" s="2"/>
      <c r="M67" s="2"/>
      <c r="N67" s="2"/>
      <c r="O67" s="2"/>
      <c r="P67" s="3"/>
    </row>
    <row r="68" spans="1:16" ht="22.5">
      <c r="A68" s="11">
        <v>64</v>
      </c>
      <c r="B68" s="5" t="s">
        <v>38</v>
      </c>
      <c r="C68" s="6">
        <v>890000</v>
      </c>
      <c r="D68" s="5">
        <f>'96'!D68+12</f>
        <v>113</v>
      </c>
      <c r="E68" s="5">
        <v>10</v>
      </c>
      <c r="F68" s="7">
        <f>'96'!F68+'96'!G68</f>
        <v>749083.3333333334</v>
      </c>
      <c r="G68" s="7">
        <f t="shared" si="1"/>
        <v>89000</v>
      </c>
      <c r="H68" s="7">
        <f t="shared" si="0"/>
        <v>51916.66666666663</v>
      </c>
      <c r="I68" s="2"/>
      <c r="J68" s="2"/>
      <c r="K68" s="2"/>
      <c r="L68" s="2"/>
      <c r="M68" s="2"/>
      <c r="N68" s="2"/>
      <c r="O68" s="2"/>
      <c r="P68" s="3"/>
    </row>
    <row r="69" spans="1:16" ht="22.5">
      <c r="A69" s="11">
        <v>65</v>
      </c>
      <c r="B69" s="7" t="s">
        <v>39</v>
      </c>
      <c r="C69" s="6">
        <v>35980000</v>
      </c>
      <c r="D69" s="5">
        <f>'96'!D69+12</f>
        <v>113</v>
      </c>
      <c r="E69" s="5">
        <v>10</v>
      </c>
      <c r="F69" s="7">
        <f>'96'!F69+'96'!G69</f>
        <v>30283166.666666668</v>
      </c>
      <c r="G69" s="7">
        <f t="shared" si="1"/>
        <v>3598000</v>
      </c>
      <c r="H69" s="7">
        <f aca="true" t="shared" si="2" ref="H69:H132">C69-F69-G69</f>
        <v>2098833.333333332</v>
      </c>
      <c r="I69" s="2"/>
      <c r="J69" s="2"/>
      <c r="K69" s="2"/>
      <c r="L69" s="2"/>
      <c r="M69" s="2"/>
      <c r="N69" s="2"/>
      <c r="O69" s="2"/>
      <c r="P69" s="3"/>
    </row>
    <row r="70" spans="1:16" ht="22.5">
      <c r="A70" s="11">
        <v>66</v>
      </c>
      <c r="B70" s="7" t="s">
        <v>40</v>
      </c>
      <c r="C70" s="6">
        <v>1560000</v>
      </c>
      <c r="D70" s="5">
        <f>'96'!D70+12</f>
        <v>113</v>
      </c>
      <c r="E70" s="5">
        <v>10</v>
      </c>
      <c r="F70" s="7">
        <f>'96'!F70+'96'!G70</f>
        <v>1313000</v>
      </c>
      <c r="G70" s="7">
        <f t="shared" si="1"/>
        <v>156000</v>
      </c>
      <c r="H70" s="7">
        <f t="shared" si="2"/>
        <v>91000</v>
      </c>
      <c r="I70" s="2"/>
      <c r="J70" s="2"/>
      <c r="K70" s="2"/>
      <c r="L70" s="2"/>
      <c r="M70" s="2"/>
      <c r="N70" s="2"/>
      <c r="O70" s="2"/>
      <c r="P70" s="3"/>
    </row>
    <row r="71" spans="1:16" ht="22.5">
      <c r="A71" s="11">
        <v>67</v>
      </c>
      <c r="B71" s="7" t="s">
        <v>40</v>
      </c>
      <c r="C71" s="6">
        <v>1560000</v>
      </c>
      <c r="D71" s="5">
        <f>'96'!D71+12</f>
        <v>113</v>
      </c>
      <c r="E71" s="5">
        <v>10</v>
      </c>
      <c r="F71" s="7">
        <f>'96'!F71+'96'!G71</f>
        <v>1313000</v>
      </c>
      <c r="G71" s="7">
        <f aca="true" t="shared" si="3" ref="G71:G134">C71/E71</f>
        <v>156000</v>
      </c>
      <c r="H71" s="7">
        <f t="shared" si="2"/>
        <v>91000</v>
      </c>
      <c r="I71" s="2"/>
      <c r="J71" s="2"/>
      <c r="K71" s="2"/>
      <c r="L71" s="2"/>
      <c r="M71" s="2"/>
      <c r="N71" s="2"/>
      <c r="O71" s="2"/>
      <c r="P71" s="3"/>
    </row>
    <row r="72" spans="1:16" ht="22.5">
      <c r="A72" s="11">
        <v>68</v>
      </c>
      <c r="B72" s="7" t="s">
        <v>41</v>
      </c>
      <c r="C72" s="6">
        <v>14500000</v>
      </c>
      <c r="D72" s="5">
        <f>'96'!D72+12</f>
        <v>113</v>
      </c>
      <c r="E72" s="5">
        <v>10</v>
      </c>
      <c r="F72" s="7">
        <f>'96'!F72+'96'!G72</f>
        <v>12204166.666666666</v>
      </c>
      <c r="G72" s="7">
        <f t="shared" si="3"/>
        <v>1450000</v>
      </c>
      <c r="H72" s="7">
        <f t="shared" si="2"/>
        <v>845833.333333334</v>
      </c>
      <c r="I72" s="2"/>
      <c r="J72" s="2"/>
      <c r="K72" s="2"/>
      <c r="L72" s="2"/>
      <c r="M72" s="2"/>
      <c r="N72" s="2"/>
      <c r="O72" s="2"/>
      <c r="P72" s="3"/>
    </row>
    <row r="73" spans="1:16" ht="22.5">
      <c r="A73" s="11">
        <v>69</v>
      </c>
      <c r="B73" s="7" t="s">
        <v>42</v>
      </c>
      <c r="C73" s="6">
        <v>1200000</v>
      </c>
      <c r="D73" s="5">
        <f>'96'!D73+12</f>
        <v>113</v>
      </c>
      <c r="E73" s="5">
        <v>10</v>
      </c>
      <c r="F73" s="7">
        <f>'96'!F73+'96'!G73</f>
        <v>1010000</v>
      </c>
      <c r="G73" s="7">
        <f t="shared" si="3"/>
        <v>120000</v>
      </c>
      <c r="H73" s="7">
        <f t="shared" si="2"/>
        <v>70000</v>
      </c>
      <c r="I73" s="2"/>
      <c r="J73" s="2"/>
      <c r="K73" s="2"/>
      <c r="L73" s="2"/>
      <c r="M73" s="2"/>
      <c r="N73" s="2"/>
      <c r="O73" s="2"/>
      <c r="P73" s="3"/>
    </row>
    <row r="74" spans="1:16" ht="22.5">
      <c r="A74" s="11">
        <v>70</v>
      </c>
      <c r="B74" s="7" t="s">
        <v>42</v>
      </c>
      <c r="C74" s="6">
        <v>1200000</v>
      </c>
      <c r="D74" s="5">
        <f>'96'!D74+12</f>
        <v>113</v>
      </c>
      <c r="E74" s="5">
        <v>10</v>
      </c>
      <c r="F74" s="7">
        <f>'96'!F74+'96'!G74</f>
        <v>1010000</v>
      </c>
      <c r="G74" s="7">
        <f t="shared" si="3"/>
        <v>120000</v>
      </c>
      <c r="H74" s="7">
        <f t="shared" si="2"/>
        <v>70000</v>
      </c>
      <c r="I74" s="2"/>
      <c r="J74" s="2"/>
      <c r="K74" s="2"/>
      <c r="L74" s="2"/>
      <c r="M74" s="2"/>
      <c r="N74" s="2"/>
      <c r="O74" s="2"/>
      <c r="P74" s="3"/>
    </row>
    <row r="75" spans="1:16" ht="22.5">
      <c r="A75" s="11">
        <v>71</v>
      </c>
      <c r="B75" s="7" t="s">
        <v>42</v>
      </c>
      <c r="C75" s="6">
        <v>1200000</v>
      </c>
      <c r="D75" s="5">
        <f>'96'!D75+12</f>
        <v>113</v>
      </c>
      <c r="E75" s="5">
        <v>10</v>
      </c>
      <c r="F75" s="7">
        <f>'96'!F75+'96'!G75</f>
        <v>1010000</v>
      </c>
      <c r="G75" s="7">
        <f t="shared" si="3"/>
        <v>120000</v>
      </c>
      <c r="H75" s="7">
        <f t="shared" si="2"/>
        <v>70000</v>
      </c>
      <c r="I75" s="2"/>
      <c r="J75" s="2"/>
      <c r="K75" s="2"/>
      <c r="L75" s="2"/>
      <c r="M75" s="2"/>
      <c r="N75" s="2"/>
      <c r="O75" s="2"/>
      <c r="P75" s="3"/>
    </row>
    <row r="76" spans="1:16" ht="22.5">
      <c r="A76" s="11">
        <v>72</v>
      </c>
      <c r="B76" s="7" t="s">
        <v>42</v>
      </c>
      <c r="C76" s="6">
        <v>1200000</v>
      </c>
      <c r="D76" s="5">
        <f>'96'!D76+12</f>
        <v>113</v>
      </c>
      <c r="E76" s="5">
        <v>10</v>
      </c>
      <c r="F76" s="7">
        <f>'96'!F76+'96'!G76</f>
        <v>1010000</v>
      </c>
      <c r="G76" s="7">
        <f t="shared" si="3"/>
        <v>120000</v>
      </c>
      <c r="H76" s="7">
        <f t="shared" si="2"/>
        <v>70000</v>
      </c>
      <c r="I76" s="2"/>
      <c r="J76" s="2"/>
      <c r="K76" s="2"/>
      <c r="L76" s="2"/>
      <c r="M76" s="2"/>
      <c r="N76" s="2"/>
      <c r="O76" s="2"/>
      <c r="P76" s="3"/>
    </row>
    <row r="77" spans="1:16" ht="22.5">
      <c r="A77" s="11">
        <v>73</v>
      </c>
      <c r="B77" s="7" t="s">
        <v>42</v>
      </c>
      <c r="C77" s="6">
        <v>1200000</v>
      </c>
      <c r="D77" s="5">
        <f>'96'!D77+12</f>
        <v>113</v>
      </c>
      <c r="E77" s="5">
        <v>10</v>
      </c>
      <c r="F77" s="7">
        <f>'96'!F77+'96'!G77</f>
        <v>1010000</v>
      </c>
      <c r="G77" s="7">
        <f t="shared" si="3"/>
        <v>120000</v>
      </c>
      <c r="H77" s="7">
        <f t="shared" si="2"/>
        <v>70000</v>
      </c>
      <c r="I77" s="2"/>
      <c r="J77" s="2"/>
      <c r="K77" s="2"/>
      <c r="L77" s="2"/>
      <c r="M77" s="2"/>
      <c r="N77" s="2"/>
      <c r="O77" s="2"/>
      <c r="P77" s="3"/>
    </row>
    <row r="78" spans="1:16" ht="22.5">
      <c r="A78" s="11">
        <v>74</v>
      </c>
      <c r="B78" s="7" t="s">
        <v>42</v>
      </c>
      <c r="C78" s="6">
        <v>1200000</v>
      </c>
      <c r="D78" s="5">
        <f>'96'!D78+12</f>
        <v>113</v>
      </c>
      <c r="E78" s="5">
        <v>10</v>
      </c>
      <c r="F78" s="7">
        <f>'96'!F78+'96'!G78</f>
        <v>1010000</v>
      </c>
      <c r="G78" s="7">
        <f t="shared" si="3"/>
        <v>120000</v>
      </c>
      <c r="H78" s="7">
        <f t="shared" si="2"/>
        <v>70000</v>
      </c>
      <c r="I78" s="2"/>
      <c r="J78" s="2"/>
      <c r="K78" s="2"/>
      <c r="L78" s="2"/>
      <c r="M78" s="2"/>
      <c r="N78" s="2"/>
      <c r="O78" s="2"/>
      <c r="P78" s="3"/>
    </row>
    <row r="79" spans="1:16" ht="22.5">
      <c r="A79" s="11">
        <v>75</v>
      </c>
      <c r="B79" s="7" t="s">
        <v>42</v>
      </c>
      <c r="C79" s="6">
        <v>1200000</v>
      </c>
      <c r="D79" s="5">
        <f>'96'!D79+12</f>
        <v>113</v>
      </c>
      <c r="E79" s="5">
        <v>10</v>
      </c>
      <c r="F79" s="7">
        <f>'96'!F79+'96'!G79</f>
        <v>1010000</v>
      </c>
      <c r="G79" s="7">
        <f t="shared" si="3"/>
        <v>120000</v>
      </c>
      <c r="H79" s="7">
        <f t="shared" si="2"/>
        <v>70000</v>
      </c>
      <c r="I79" s="2"/>
      <c r="J79" s="2"/>
      <c r="K79" s="2"/>
      <c r="L79" s="2"/>
      <c r="M79" s="2"/>
      <c r="N79" s="2"/>
      <c r="O79" s="2"/>
      <c r="P79" s="3"/>
    </row>
    <row r="80" spans="1:16" ht="22.5">
      <c r="A80" s="11">
        <v>76</v>
      </c>
      <c r="B80" s="7" t="s">
        <v>43</v>
      </c>
      <c r="C80" s="6">
        <v>2200000</v>
      </c>
      <c r="D80" s="5">
        <f>'96'!D80+12</f>
        <v>113</v>
      </c>
      <c r="E80" s="5">
        <v>10</v>
      </c>
      <c r="F80" s="7">
        <f>'96'!F80+'96'!G80</f>
        <v>1851666.6666666667</v>
      </c>
      <c r="G80" s="7">
        <f t="shared" si="3"/>
        <v>220000</v>
      </c>
      <c r="H80" s="7">
        <f t="shared" si="2"/>
        <v>128333.33333333326</v>
      </c>
      <c r="I80" s="2"/>
      <c r="J80" s="2"/>
      <c r="K80" s="2"/>
      <c r="L80" s="2"/>
      <c r="M80" s="2"/>
      <c r="N80" s="2"/>
      <c r="O80" s="2"/>
      <c r="P80" s="3"/>
    </row>
    <row r="81" spans="1:16" ht="22.5">
      <c r="A81" s="11">
        <v>77</v>
      </c>
      <c r="B81" s="7" t="s">
        <v>44</v>
      </c>
      <c r="C81" s="6">
        <v>650000</v>
      </c>
      <c r="D81" s="5">
        <f>'96'!D81+12</f>
        <v>113</v>
      </c>
      <c r="E81" s="5">
        <v>10</v>
      </c>
      <c r="F81" s="7">
        <f>'96'!F81+'96'!G81</f>
        <v>547083.3333333333</v>
      </c>
      <c r="G81" s="7">
        <f t="shared" si="3"/>
        <v>65000</v>
      </c>
      <c r="H81" s="7">
        <f t="shared" si="2"/>
        <v>37916.666666666744</v>
      </c>
      <c r="I81" s="2"/>
      <c r="J81" s="2"/>
      <c r="K81" s="2"/>
      <c r="L81" s="2"/>
      <c r="M81" s="2"/>
      <c r="N81" s="2"/>
      <c r="O81" s="2"/>
      <c r="P81" s="3"/>
    </row>
    <row r="82" spans="1:16" ht="22.5">
      <c r="A82" s="11">
        <v>78</v>
      </c>
      <c r="B82" s="7" t="s">
        <v>44</v>
      </c>
      <c r="C82" s="6">
        <v>650000</v>
      </c>
      <c r="D82" s="5">
        <f>'96'!D82+12</f>
        <v>113</v>
      </c>
      <c r="E82" s="5">
        <v>10</v>
      </c>
      <c r="F82" s="7">
        <f>'96'!F82+'96'!G82</f>
        <v>547083.3333333333</v>
      </c>
      <c r="G82" s="7">
        <f t="shared" si="3"/>
        <v>65000</v>
      </c>
      <c r="H82" s="7">
        <f t="shared" si="2"/>
        <v>37916.666666666744</v>
      </c>
      <c r="I82" s="2"/>
      <c r="J82" s="2"/>
      <c r="K82" s="2"/>
      <c r="L82" s="2"/>
      <c r="M82" s="2"/>
      <c r="N82" s="2"/>
      <c r="O82" s="2"/>
      <c r="P82" s="3"/>
    </row>
    <row r="83" spans="1:16" ht="22.5">
      <c r="A83" s="11">
        <v>79</v>
      </c>
      <c r="B83" s="7" t="s">
        <v>44</v>
      </c>
      <c r="C83" s="6">
        <v>650000</v>
      </c>
      <c r="D83" s="5">
        <f>'96'!D83+12</f>
        <v>113</v>
      </c>
      <c r="E83" s="5">
        <v>10</v>
      </c>
      <c r="F83" s="7">
        <f>'96'!F83+'96'!G83</f>
        <v>547083.3333333333</v>
      </c>
      <c r="G83" s="7">
        <f t="shared" si="3"/>
        <v>65000</v>
      </c>
      <c r="H83" s="7">
        <f t="shared" si="2"/>
        <v>37916.666666666744</v>
      </c>
      <c r="I83" s="2"/>
      <c r="J83" s="2"/>
      <c r="K83" s="2"/>
      <c r="L83" s="2"/>
      <c r="M83" s="2"/>
      <c r="N83" s="2"/>
      <c r="O83" s="2"/>
      <c r="P83" s="3"/>
    </row>
    <row r="84" spans="1:16" ht="22.5">
      <c r="A84" s="11">
        <v>80</v>
      </c>
      <c r="B84" s="7" t="s">
        <v>44</v>
      </c>
      <c r="C84" s="6">
        <v>650000</v>
      </c>
      <c r="D84" s="5">
        <f>'96'!D84+12</f>
        <v>113</v>
      </c>
      <c r="E84" s="5">
        <v>10</v>
      </c>
      <c r="F84" s="7">
        <f>'96'!F84+'96'!G84</f>
        <v>547083.3333333333</v>
      </c>
      <c r="G84" s="7">
        <f t="shared" si="3"/>
        <v>65000</v>
      </c>
      <c r="H84" s="7">
        <f t="shared" si="2"/>
        <v>37916.666666666744</v>
      </c>
      <c r="I84" s="2"/>
      <c r="J84" s="2"/>
      <c r="K84" s="2"/>
      <c r="L84" s="2"/>
      <c r="M84" s="2"/>
      <c r="N84" s="2"/>
      <c r="O84" s="2"/>
      <c r="P84" s="3"/>
    </row>
    <row r="85" spans="1:16" ht="22.5">
      <c r="A85" s="11">
        <v>81</v>
      </c>
      <c r="B85" s="7" t="s">
        <v>45</v>
      </c>
      <c r="C85" s="6">
        <v>580000</v>
      </c>
      <c r="D85" s="5">
        <f>'96'!D85+12</f>
        <v>113</v>
      </c>
      <c r="E85" s="5">
        <v>10</v>
      </c>
      <c r="F85" s="7">
        <f>'96'!F85+'96'!G85</f>
        <v>488166.6666666667</v>
      </c>
      <c r="G85" s="7">
        <f t="shared" si="3"/>
        <v>58000</v>
      </c>
      <c r="H85" s="7">
        <f t="shared" si="2"/>
        <v>33833.333333333314</v>
      </c>
      <c r="I85" s="2"/>
      <c r="J85" s="2"/>
      <c r="K85" s="2"/>
      <c r="L85" s="2"/>
      <c r="M85" s="2"/>
      <c r="N85" s="2"/>
      <c r="O85" s="2"/>
      <c r="P85" s="3"/>
    </row>
    <row r="86" spans="1:16" ht="22.5">
      <c r="A86" s="11">
        <v>82</v>
      </c>
      <c r="B86" s="7" t="s">
        <v>45</v>
      </c>
      <c r="C86" s="6">
        <v>580000</v>
      </c>
      <c r="D86" s="5">
        <f>'96'!D86+12</f>
        <v>113</v>
      </c>
      <c r="E86" s="5">
        <v>10</v>
      </c>
      <c r="F86" s="7">
        <f>'96'!F86+'96'!G86</f>
        <v>488166.6666666667</v>
      </c>
      <c r="G86" s="7">
        <f t="shared" si="3"/>
        <v>58000</v>
      </c>
      <c r="H86" s="7">
        <f t="shared" si="2"/>
        <v>33833.333333333314</v>
      </c>
      <c r="I86" s="2"/>
      <c r="J86" s="2"/>
      <c r="K86" s="2"/>
      <c r="L86" s="2"/>
      <c r="M86" s="2"/>
      <c r="N86" s="2"/>
      <c r="O86" s="2"/>
      <c r="P86" s="3"/>
    </row>
    <row r="87" spans="1:16" ht="22.5">
      <c r="A87" s="11">
        <v>83</v>
      </c>
      <c r="B87" s="7" t="s">
        <v>45</v>
      </c>
      <c r="C87" s="6">
        <v>580000</v>
      </c>
      <c r="D87" s="5">
        <f>'96'!D87+12</f>
        <v>113</v>
      </c>
      <c r="E87" s="5">
        <v>10</v>
      </c>
      <c r="F87" s="7">
        <f>'96'!F87+'96'!G87</f>
        <v>488166.6666666667</v>
      </c>
      <c r="G87" s="7">
        <f t="shared" si="3"/>
        <v>58000</v>
      </c>
      <c r="H87" s="7">
        <f t="shared" si="2"/>
        <v>33833.333333333314</v>
      </c>
      <c r="I87" s="2"/>
      <c r="J87" s="2"/>
      <c r="K87" s="2"/>
      <c r="L87" s="2"/>
      <c r="M87" s="2"/>
      <c r="N87" s="2"/>
      <c r="O87" s="2"/>
      <c r="P87" s="3"/>
    </row>
    <row r="88" spans="1:16" ht="22.5">
      <c r="A88" s="11">
        <v>84</v>
      </c>
      <c r="B88" s="7" t="s">
        <v>45</v>
      </c>
      <c r="C88" s="6">
        <v>580000</v>
      </c>
      <c r="D88" s="5">
        <f>'96'!D88+12</f>
        <v>113</v>
      </c>
      <c r="E88" s="5">
        <v>10</v>
      </c>
      <c r="F88" s="7">
        <f>'96'!F88+'96'!G88</f>
        <v>488166.6666666667</v>
      </c>
      <c r="G88" s="7">
        <f t="shared" si="3"/>
        <v>58000</v>
      </c>
      <c r="H88" s="7">
        <f t="shared" si="2"/>
        <v>33833.333333333314</v>
      </c>
      <c r="I88" s="2"/>
      <c r="J88" s="2"/>
      <c r="K88" s="2"/>
      <c r="L88" s="2"/>
      <c r="M88" s="2"/>
      <c r="N88" s="2"/>
      <c r="O88" s="2"/>
      <c r="P88" s="3"/>
    </row>
    <row r="89" spans="1:16" ht="22.5">
      <c r="A89" s="11">
        <v>85</v>
      </c>
      <c r="B89" s="7" t="s">
        <v>46</v>
      </c>
      <c r="C89" s="6">
        <v>3500000</v>
      </c>
      <c r="D89" s="5">
        <f>'96'!D89+12</f>
        <v>113</v>
      </c>
      <c r="E89" s="5">
        <v>10</v>
      </c>
      <c r="F89" s="7">
        <f>'96'!F89+'96'!G89</f>
        <v>2945833.3333333335</v>
      </c>
      <c r="G89" s="7">
        <f t="shared" si="3"/>
        <v>350000</v>
      </c>
      <c r="H89" s="7">
        <f t="shared" si="2"/>
        <v>204166.6666666665</v>
      </c>
      <c r="I89" s="2"/>
      <c r="J89" s="2"/>
      <c r="K89" s="2"/>
      <c r="L89" s="2"/>
      <c r="M89" s="2"/>
      <c r="N89" s="2"/>
      <c r="O89" s="2"/>
      <c r="P89" s="3"/>
    </row>
    <row r="90" spans="1:16" ht="22.5">
      <c r="A90" s="11">
        <v>86</v>
      </c>
      <c r="B90" s="7" t="s">
        <v>46</v>
      </c>
      <c r="C90" s="6">
        <v>3500000</v>
      </c>
      <c r="D90" s="5">
        <f>'96'!D90+12</f>
        <v>113</v>
      </c>
      <c r="E90" s="5">
        <v>10</v>
      </c>
      <c r="F90" s="7">
        <f>'96'!F90+'96'!G90</f>
        <v>2945833.3333333335</v>
      </c>
      <c r="G90" s="7">
        <f t="shared" si="3"/>
        <v>350000</v>
      </c>
      <c r="H90" s="7">
        <f t="shared" si="2"/>
        <v>204166.6666666665</v>
      </c>
      <c r="I90" s="2"/>
      <c r="J90" s="2"/>
      <c r="K90" s="2"/>
      <c r="L90" s="2"/>
      <c r="M90" s="2"/>
      <c r="N90" s="2"/>
      <c r="O90" s="2"/>
      <c r="P90" s="3"/>
    </row>
    <row r="91" spans="1:16" ht="22.5">
      <c r="A91" s="11">
        <v>87</v>
      </c>
      <c r="B91" s="7" t="s">
        <v>46</v>
      </c>
      <c r="C91" s="6">
        <v>3500000</v>
      </c>
      <c r="D91" s="5">
        <f>'96'!D91+12</f>
        <v>113</v>
      </c>
      <c r="E91" s="5">
        <v>10</v>
      </c>
      <c r="F91" s="7">
        <f>'96'!F91+'96'!G91</f>
        <v>2945833.3333333335</v>
      </c>
      <c r="G91" s="7">
        <f t="shared" si="3"/>
        <v>350000</v>
      </c>
      <c r="H91" s="7">
        <f t="shared" si="2"/>
        <v>204166.6666666665</v>
      </c>
      <c r="I91" s="2"/>
      <c r="J91" s="2"/>
      <c r="K91" s="2"/>
      <c r="L91" s="2"/>
      <c r="M91" s="2"/>
      <c r="N91" s="2"/>
      <c r="O91" s="2"/>
      <c r="P91" s="3"/>
    </row>
    <row r="92" spans="1:16" ht="22.5">
      <c r="A92" s="11">
        <v>88</v>
      </c>
      <c r="B92" s="7" t="s">
        <v>47</v>
      </c>
      <c r="C92" s="6">
        <v>850000</v>
      </c>
      <c r="D92" s="5">
        <f>'96'!D92+12</f>
        <v>113</v>
      </c>
      <c r="E92" s="5">
        <v>10</v>
      </c>
      <c r="F92" s="7">
        <f>'96'!F92+'96'!G92</f>
        <v>715416.6666666666</v>
      </c>
      <c r="G92" s="7">
        <f t="shared" si="3"/>
        <v>85000</v>
      </c>
      <c r="H92" s="7">
        <f t="shared" si="2"/>
        <v>49583.33333333337</v>
      </c>
      <c r="I92" s="2"/>
      <c r="J92" s="2"/>
      <c r="K92" s="2"/>
      <c r="L92" s="2"/>
      <c r="M92" s="2"/>
      <c r="N92" s="2"/>
      <c r="O92" s="2"/>
      <c r="P92" s="3"/>
    </row>
    <row r="93" spans="1:16" ht="22.5">
      <c r="A93" s="11">
        <v>89</v>
      </c>
      <c r="B93" s="7" t="s">
        <v>47</v>
      </c>
      <c r="C93" s="6">
        <v>850000</v>
      </c>
      <c r="D93" s="5">
        <f>'96'!D93+12</f>
        <v>113</v>
      </c>
      <c r="E93" s="5">
        <v>10</v>
      </c>
      <c r="F93" s="7">
        <f>'96'!F93+'96'!G93</f>
        <v>715416.6666666666</v>
      </c>
      <c r="G93" s="7">
        <f t="shared" si="3"/>
        <v>85000</v>
      </c>
      <c r="H93" s="7">
        <f t="shared" si="2"/>
        <v>49583.33333333337</v>
      </c>
      <c r="I93" s="2"/>
      <c r="J93" s="2"/>
      <c r="K93" s="2"/>
      <c r="L93" s="2"/>
      <c r="M93" s="2"/>
      <c r="N93" s="2"/>
      <c r="O93" s="2"/>
      <c r="P93" s="3"/>
    </row>
    <row r="94" spans="1:16" ht="22.5">
      <c r="A94" s="11">
        <v>90</v>
      </c>
      <c r="B94" s="7" t="s">
        <v>47</v>
      </c>
      <c r="C94" s="6">
        <v>850000</v>
      </c>
      <c r="D94" s="5">
        <f>'96'!D94+12</f>
        <v>113</v>
      </c>
      <c r="E94" s="5">
        <v>10</v>
      </c>
      <c r="F94" s="7">
        <f>'96'!F94+'96'!G94</f>
        <v>715416.6666666666</v>
      </c>
      <c r="G94" s="7">
        <f t="shared" si="3"/>
        <v>85000</v>
      </c>
      <c r="H94" s="7">
        <f t="shared" si="2"/>
        <v>49583.33333333337</v>
      </c>
      <c r="I94" s="2"/>
      <c r="J94" s="2"/>
      <c r="K94" s="2"/>
      <c r="L94" s="2"/>
      <c r="M94" s="2"/>
      <c r="N94" s="2"/>
      <c r="O94" s="2"/>
      <c r="P94" s="3"/>
    </row>
    <row r="95" spans="1:16" ht="22.5">
      <c r="A95" s="11">
        <v>91</v>
      </c>
      <c r="B95" s="7" t="s">
        <v>47</v>
      </c>
      <c r="C95" s="6">
        <v>850000</v>
      </c>
      <c r="D95" s="5">
        <f>'96'!D95+12</f>
        <v>113</v>
      </c>
      <c r="E95" s="5">
        <v>10</v>
      </c>
      <c r="F95" s="7">
        <f>'96'!F95+'96'!G95</f>
        <v>715416.6666666666</v>
      </c>
      <c r="G95" s="7">
        <f t="shared" si="3"/>
        <v>85000</v>
      </c>
      <c r="H95" s="7">
        <f t="shared" si="2"/>
        <v>49583.33333333337</v>
      </c>
      <c r="I95" s="2"/>
      <c r="J95" s="2"/>
      <c r="K95" s="2"/>
      <c r="L95" s="2"/>
      <c r="M95" s="2"/>
      <c r="N95" s="2"/>
      <c r="O95" s="2"/>
      <c r="P95" s="3"/>
    </row>
    <row r="96" spans="1:16" ht="22.5">
      <c r="A96" s="11">
        <v>92</v>
      </c>
      <c r="B96" s="7" t="s">
        <v>15</v>
      </c>
      <c r="C96" s="6">
        <v>595000</v>
      </c>
      <c r="D96" s="5">
        <f>'96'!D96+12</f>
        <v>113</v>
      </c>
      <c r="E96" s="5">
        <v>10</v>
      </c>
      <c r="F96" s="7">
        <f>'96'!F96+'96'!G96</f>
        <v>500791.6666666667</v>
      </c>
      <c r="G96" s="7">
        <f t="shared" si="3"/>
        <v>59500</v>
      </c>
      <c r="H96" s="7">
        <f t="shared" si="2"/>
        <v>34708.333333333314</v>
      </c>
      <c r="I96" s="2"/>
      <c r="J96" s="2"/>
      <c r="K96" s="2"/>
      <c r="L96" s="2"/>
      <c r="M96" s="2"/>
      <c r="N96" s="2"/>
      <c r="O96" s="2"/>
      <c r="P96" s="3"/>
    </row>
    <row r="97" spans="1:16" ht="22.5">
      <c r="A97" s="11">
        <v>93</v>
      </c>
      <c r="B97" s="7" t="s">
        <v>15</v>
      </c>
      <c r="C97" s="6">
        <v>595000</v>
      </c>
      <c r="D97" s="5">
        <f>'96'!D97+12</f>
        <v>113</v>
      </c>
      <c r="E97" s="5">
        <v>10</v>
      </c>
      <c r="F97" s="7">
        <f>'96'!F97+'96'!G97</f>
        <v>500791.6666666667</v>
      </c>
      <c r="G97" s="7">
        <f t="shared" si="3"/>
        <v>59500</v>
      </c>
      <c r="H97" s="7">
        <f t="shared" si="2"/>
        <v>34708.333333333314</v>
      </c>
      <c r="I97" s="2"/>
      <c r="J97" s="2"/>
      <c r="K97" s="2"/>
      <c r="L97" s="2"/>
      <c r="M97" s="2"/>
      <c r="N97" s="2"/>
      <c r="O97" s="2"/>
      <c r="P97" s="3"/>
    </row>
    <row r="98" spans="1:16" ht="22.5">
      <c r="A98" s="11">
        <v>94</v>
      </c>
      <c r="B98" s="7" t="s">
        <v>48</v>
      </c>
      <c r="C98" s="6">
        <v>195000</v>
      </c>
      <c r="D98" s="5">
        <f>'96'!D98+12</f>
        <v>113</v>
      </c>
      <c r="E98" s="5">
        <v>10</v>
      </c>
      <c r="F98" s="7">
        <f>'96'!F98+'96'!G98</f>
        <v>164125</v>
      </c>
      <c r="G98" s="7">
        <f t="shared" si="3"/>
        <v>19500</v>
      </c>
      <c r="H98" s="7">
        <f t="shared" si="2"/>
        <v>11375</v>
      </c>
      <c r="I98" s="2"/>
      <c r="J98" s="2"/>
      <c r="K98" s="2"/>
      <c r="L98" s="2"/>
      <c r="M98" s="2"/>
      <c r="N98" s="2"/>
      <c r="O98" s="2"/>
      <c r="P98" s="3"/>
    </row>
    <row r="99" spans="1:16" ht="22.5">
      <c r="A99" s="11">
        <v>95</v>
      </c>
      <c r="B99" s="7" t="s">
        <v>48</v>
      </c>
      <c r="C99" s="6">
        <v>195000</v>
      </c>
      <c r="D99" s="5">
        <f>'96'!D99+12</f>
        <v>113</v>
      </c>
      <c r="E99" s="5">
        <v>10</v>
      </c>
      <c r="F99" s="7">
        <f>'96'!F99+'96'!G99</f>
        <v>164125</v>
      </c>
      <c r="G99" s="7">
        <f t="shared" si="3"/>
        <v>19500</v>
      </c>
      <c r="H99" s="7">
        <f t="shared" si="2"/>
        <v>11375</v>
      </c>
      <c r="I99" s="2"/>
      <c r="J99" s="2"/>
      <c r="K99" s="2"/>
      <c r="L99" s="2"/>
      <c r="M99" s="2"/>
      <c r="N99" s="2"/>
      <c r="O99" s="2"/>
      <c r="P99" s="3"/>
    </row>
    <row r="100" spans="1:16" ht="22.5">
      <c r="A100" s="11">
        <v>96</v>
      </c>
      <c r="B100" s="7" t="s">
        <v>48</v>
      </c>
      <c r="C100" s="6">
        <v>195000</v>
      </c>
      <c r="D100" s="5">
        <f>'96'!D100+12</f>
        <v>113</v>
      </c>
      <c r="E100" s="5">
        <v>10</v>
      </c>
      <c r="F100" s="7">
        <f>'96'!F100+'96'!G100</f>
        <v>164125</v>
      </c>
      <c r="G100" s="7">
        <f t="shared" si="3"/>
        <v>19500</v>
      </c>
      <c r="H100" s="7">
        <f t="shared" si="2"/>
        <v>11375</v>
      </c>
      <c r="I100" s="2"/>
      <c r="J100" s="2"/>
      <c r="K100" s="2"/>
      <c r="L100" s="2"/>
      <c r="M100" s="2"/>
      <c r="N100" s="2"/>
      <c r="O100" s="2"/>
      <c r="P100" s="3"/>
    </row>
    <row r="101" spans="1:16" ht="22.5">
      <c r="A101" s="11">
        <v>97</v>
      </c>
      <c r="B101" s="7" t="s">
        <v>48</v>
      </c>
      <c r="C101" s="6">
        <v>195000</v>
      </c>
      <c r="D101" s="5">
        <f>'96'!D101+12</f>
        <v>113</v>
      </c>
      <c r="E101" s="5">
        <v>10</v>
      </c>
      <c r="F101" s="7">
        <f>'96'!F101+'96'!G101</f>
        <v>164125</v>
      </c>
      <c r="G101" s="7">
        <f t="shared" si="3"/>
        <v>19500</v>
      </c>
      <c r="H101" s="7">
        <f t="shared" si="2"/>
        <v>11375</v>
      </c>
      <c r="I101" s="2"/>
      <c r="J101" s="2"/>
      <c r="K101" s="2"/>
      <c r="L101" s="2"/>
      <c r="M101" s="2"/>
      <c r="N101" s="2"/>
      <c r="O101" s="2"/>
      <c r="P101" s="3"/>
    </row>
    <row r="102" spans="1:16" ht="22.5">
      <c r="A102" s="11">
        <v>98</v>
      </c>
      <c r="B102" s="7" t="s">
        <v>49</v>
      </c>
      <c r="C102" s="6">
        <v>840000</v>
      </c>
      <c r="D102" s="5">
        <f>'96'!D102+12</f>
        <v>113</v>
      </c>
      <c r="E102" s="5">
        <v>10</v>
      </c>
      <c r="F102" s="7">
        <f>'96'!F102+'96'!G102</f>
        <v>707000</v>
      </c>
      <c r="G102" s="7">
        <f t="shared" si="3"/>
        <v>84000</v>
      </c>
      <c r="H102" s="7">
        <f t="shared" si="2"/>
        <v>49000</v>
      </c>
      <c r="I102" s="2"/>
      <c r="J102" s="2"/>
      <c r="K102" s="2"/>
      <c r="L102" s="2"/>
      <c r="M102" s="2"/>
      <c r="N102" s="2"/>
      <c r="O102" s="2"/>
      <c r="P102" s="3"/>
    </row>
    <row r="103" spans="1:16" ht="22.5">
      <c r="A103" s="11">
        <v>99</v>
      </c>
      <c r="B103" s="7" t="s">
        <v>49</v>
      </c>
      <c r="C103" s="6">
        <v>840000</v>
      </c>
      <c r="D103" s="5">
        <f>'96'!D103+12</f>
        <v>113</v>
      </c>
      <c r="E103" s="5">
        <v>10</v>
      </c>
      <c r="F103" s="7">
        <f>'96'!F103+'96'!G103</f>
        <v>707000</v>
      </c>
      <c r="G103" s="7">
        <f t="shared" si="3"/>
        <v>84000</v>
      </c>
      <c r="H103" s="7">
        <f t="shared" si="2"/>
        <v>49000</v>
      </c>
      <c r="I103" s="2"/>
      <c r="J103" s="2"/>
      <c r="K103" s="2"/>
      <c r="L103" s="2"/>
      <c r="M103" s="2"/>
      <c r="N103" s="2"/>
      <c r="O103" s="2"/>
      <c r="P103" s="3"/>
    </row>
    <row r="104" spans="1:16" ht="22.5">
      <c r="A104" s="11">
        <v>100</v>
      </c>
      <c r="B104" s="7" t="s">
        <v>49</v>
      </c>
      <c r="C104" s="6">
        <v>840000</v>
      </c>
      <c r="D104" s="5">
        <f>'96'!D104+12</f>
        <v>113</v>
      </c>
      <c r="E104" s="5">
        <v>10</v>
      </c>
      <c r="F104" s="7">
        <f>'96'!F104+'96'!G104</f>
        <v>707000</v>
      </c>
      <c r="G104" s="7">
        <f t="shared" si="3"/>
        <v>84000</v>
      </c>
      <c r="H104" s="7">
        <f t="shared" si="2"/>
        <v>49000</v>
      </c>
      <c r="I104" s="2"/>
      <c r="J104" s="2"/>
      <c r="K104" s="2"/>
      <c r="L104" s="2"/>
      <c r="M104" s="2"/>
      <c r="N104" s="2"/>
      <c r="O104" s="2"/>
      <c r="P104" s="3"/>
    </row>
    <row r="105" spans="1:16" ht="22.5">
      <c r="A105" s="11">
        <v>101</v>
      </c>
      <c r="B105" s="7" t="s">
        <v>49</v>
      </c>
      <c r="C105" s="6">
        <v>840000</v>
      </c>
      <c r="D105" s="5">
        <f>'96'!D105+12</f>
        <v>113</v>
      </c>
      <c r="E105" s="5">
        <v>10</v>
      </c>
      <c r="F105" s="7">
        <f>'96'!F105+'96'!G105</f>
        <v>707000</v>
      </c>
      <c r="G105" s="7">
        <f t="shared" si="3"/>
        <v>84000</v>
      </c>
      <c r="H105" s="7">
        <f t="shared" si="2"/>
        <v>49000</v>
      </c>
      <c r="I105" s="2"/>
      <c r="J105" s="2"/>
      <c r="K105" s="2"/>
      <c r="L105" s="2"/>
      <c r="M105" s="2"/>
      <c r="N105" s="2"/>
      <c r="O105" s="2"/>
      <c r="P105" s="3"/>
    </row>
    <row r="106" spans="1:16" ht="22.5">
      <c r="A106" s="11">
        <v>102</v>
      </c>
      <c r="B106" s="7" t="s">
        <v>50</v>
      </c>
      <c r="C106" s="6">
        <v>200000</v>
      </c>
      <c r="D106" s="5">
        <f>'96'!D106+12</f>
        <v>113</v>
      </c>
      <c r="E106" s="5">
        <v>10</v>
      </c>
      <c r="F106" s="7">
        <f>'96'!F106+'96'!G106</f>
        <v>168333.33333333334</v>
      </c>
      <c r="G106" s="7">
        <f t="shared" si="3"/>
        <v>20000</v>
      </c>
      <c r="H106" s="7">
        <f t="shared" si="2"/>
        <v>11666.666666666657</v>
      </c>
      <c r="I106" s="2"/>
      <c r="J106" s="2"/>
      <c r="K106" s="2"/>
      <c r="L106" s="2"/>
      <c r="M106" s="2"/>
      <c r="N106" s="2"/>
      <c r="O106" s="2"/>
      <c r="P106" s="3"/>
    </row>
    <row r="107" spans="1:16" ht="22.5">
      <c r="A107" s="11">
        <v>103</v>
      </c>
      <c r="B107" s="7" t="s">
        <v>51</v>
      </c>
      <c r="C107" s="6">
        <v>200000</v>
      </c>
      <c r="D107" s="5">
        <f>'96'!D107+12</f>
        <v>113</v>
      </c>
      <c r="E107" s="5">
        <v>10</v>
      </c>
      <c r="F107" s="7">
        <f>'96'!F107+'96'!G107</f>
        <v>168333.33333333334</v>
      </c>
      <c r="G107" s="7">
        <f t="shared" si="3"/>
        <v>20000</v>
      </c>
      <c r="H107" s="7">
        <f t="shared" si="2"/>
        <v>11666.666666666657</v>
      </c>
      <c r="I107" s="2"/>
      <c r="J107" s="2"/>
      <c r="K107" s="2"/>
      <c r="L107" s="2"/>
      <c r="M107" s="2"/>
      <c r="N107" s="2"/>
      <c r="O107" s="2"/>
      <c r="P107" s="3"/>
    </row>
    <row r="108" spans="1:16" ht="22.5">
      <c r="A108" s="11">
        <v>104</v>
      </c>
      <c r="B108" s="7" t="s">
        <v>51</v>
      </c>
      <c r="C108" s="6">
        <v>200000</v>
      </c>
      <c r="D108" s="5">
        <f>'96'!D108+12</f>
        <v>113</v>
      </c>
      <c r="E108" s="5">
        <v>10</v>
      </c>
      <c r="F108" s="7">
        <f>'96'!F108+'96'!G108</f>
        <v>168333.33333333334</v>
      </c>
      <c r="G108" s="7">
        <f t="shared" si="3"/>
        <v>20000</v>
      </c>
      <c r="H108" s="7">
        <f t="shared" si="2"/>
        <v>11666.666666666657</v>
      </c>
      <c r="I108" s="2"/>
      <c r="J108" s="2"/>
      <c r="K108" s="2"/>
      <c r="L108" s="2"/>
      <c r="M108" s="2"/>
      <c r="N108" s="2"/>
      <c r="O108" s="2"/>
      <c r="P108" s="3"/>
    </row>
    <row r="109" spans="1:16" ht="22.5">
      <c r="A109" s="11">
        <v>105</v>
      </c>
      <c r="B109" s="7" t="s">
        <v>52</v>
      </c>
      <c r="C109" s="6">
        <v>2530000</v>
      </c>
      <c r="D109" s="5">
        <f>'96'!D109+12</f>
        <v>113</v>
      </c>
      <c r="E109" s="5">
        <v>10</v>
      </c>
      <c r="F109" s="7">
        <f>'96'!F109+'96'!G109</f>
        <v>2129416.666666667</v>
      </c>
      <c r="G109" s="7">
        <f t="shared" si="3"/>
        <v>253000</v>
      </c>
      <c r="H109" s="7">
        <f t="shared" si="2"/>
        <v>147583.33333333302</v>
      </c>
      <c r="I109" s="2"/>
      <c r="J109" s="2"/>
      <c r="K109" s="2"/>
      <c r="L109" s="2"/>
      <c r="M109" s="2"/>
      <c r="N109" s="2"/>
      <c r="O109" s="2"/>
      <c r="P109" s="3"/>
    </row>
    <row r="110" spans="1:16" ht="22.5">
      <c r="A110" s="11">
        <v>106</v>
      </c>
      <c r="B110" s="7" t="s">
        <v>53</v>
      </c>
      <c r="C110" s="6">
        <v>3950000</v>
      </c>
      <c r="D110" s="5">
        <f>'96'!D110+12</f>
        <v>113</v>
      </c>
      <c r="E110" s="5">
        <v>10</v>
      </c>
      <c r="F110" s="7">
        <f>'96'!F110+'96'!G110</f>
        <v>3324583.3333333335</v>
      </c>
      <c r="G110" s="7">
        <f t="shared" si="3"/>
        <v>395000</v>
      </c>
      <c r="H110" s="7">
        <f t="shared" si="2"/>
        <v>230416.6666666665</v>
      </c>
      <c r="I110" s="2"/>
      <c r="J110" s="2"/>
      <c r="K110" s="2"/>
      <c r="L110" s="2"/>
      <c r="M110" s="2"/>
      <c r="N110" s="2"/>
      <c r="O110" s="2"/>
      <c r="P110" s="3"/>
    </row>
    <row r="111" spans="1:16" ht="22.5">
      <c r="A111" s="11">
        <v>107</v>
      </c>
      <c r="B111" s="7" t="s">
        <v>54</v>
      </c>
      <c r="C111" s="6">
        <v>1800000</v>
      </c>
      <c r="D111" s="5">
        <f>'96'!D111+12</f>
        <v>113</v>
      </c>
      <c r="E111" s="5">
        <v>10</v>
      </c>
      <c r="F111" s="7">
        <f>'96'!F111+'96'!G111</f>
        <v>1515000</v>
      </c>
      <c r="G111" s="7">
        <f t="shared" si="3"/>
        <v>180000</v>
      </c>
      <c r="H111" s="7">
        <f t="shared" si="2"/>
        <v>105000</v>
      </c>
      <c r="I111" s="2"/>
      <c r="J111" s="2"/>
      <c r="K111" s="2"/>
      <c r="L111" s="2"/>
      <c r="M111" s="2"/>
      <c r="N111" s="2"/>
      <c r="O111" s="2"/>
      <c r="P111" s="3"/>
    </row>
    <row r="112" spans="1:16" ht="22.5">
      <c r="A112" s="11">
        <v>108</v>
      </c>
      <c r="B112" s="5" t="s">
        <v>8</v>
      </c>
      <c r="C112" s="6">
        <v>17100000</v>
      </c>
      <c r="D112" s="5">
        <f>'96'!D112+12</f>
        <v>112</v>
      </c>
      <c r="E112" s="5">
        <v>4</v>
      </c>
      <c r="F112" s="7">
        <f>'96'!F112+'96'!G112</f>
        <v>17100000</v>
      </c>
      <c r="G112" s="7">
        <v>0</v>
      </c>
      <c r="H112" s="7">
        <f t="shared" si="2"/>
        <v>0</v>
      </c>
      <c r="I112" s="2"/>
      <c r="J112" s="2"/>
      <c r="K112" s="2"/>
      <c r="L112" s="2"/>
      <c r="M112" s="2"/>
      <c r="N112" s="2"/>
      <c r="O112" s="2"/>
      <c r="P112" s="3"/>
    </row>
    <row r="113" spans="1:16" ht="22.5">
      <c r="A113" s="11">
        <v>109</v>
      </c>
      <c r="B113" s="7" t="s">
        <v>64</v>
      </c>
      <c r="C113" s="6">
        <v>30000000</v>
      </c>
      <c r="D113" s="5">
        <f>'96'!D113+12</f>
        <v>111</v>
      </c>
      <c r="E113" s="5">
        <v>10</v>
      </c>
      <c r="F113" s="7">
        <f>'96'!F113+'96'!G113</f>
        <v>24750000</v>
      </c>
      <c r="G113" s="7">
        <f t="shared" si="3"/>
        <v>3000000</v>
      </c>
      <c r="H113" s="7">
        <f t="shared" si="2"/>
        <v>2250000</v>
      </c>
      <c r="I113" s="2"/>
      <c r="J113" s="2"/>
      <c r="K113" s="2"/>
      <c r="L113" s="2"/>
      <c r="M113" s="2"/>
      <c r="N113" s="2"/>
      <c r="O113" s="2"/>
      <c r="P113" s="3"/>
    </row>
    <row r="114" spans="1:16" ht="22.5">
      <c r="A114" s="11">
        <v>110</v>
      </c>
      <c r="B114" s="7" t="s">
        <v>42</v>
      </c>
      <c r="C114" s="6">
        <v>7900000</v>
      </c>
      <c r="D114" s="5">
        <f>'96'!D114+12</f>
        <v>110</v>
      </c>
      <c r="E114" s="5">
        <v>10</v>
      </c>
      <c r="F114" s="7">
        <f>'96'!F114+'96'!G114</f>
        <v>6451666.666666666</v>
      </c>
      <c r="G114" s="7">
        <f t="shared" si="3"/>
        <v>790000</v>
      </c>
      <c r="H114" s="7">
        <f t="shared" si="2"/>
        <v>658333.333333334</v>
      </c>
      <c r="I114" s="2"/>
      <c r="J114" s="2"/>
      <c r="K114" s="2"/>
      <c r="L114" s="2"/>
      <c r="M114" s="2"/>
      <c r="N114" s="2"/>
      <c r="O114" s="2"/>
      <c r="P114" s="3"/>
    </row>
    <row r="115" spans="1:16" ht="22.5">
      <c r="A115" s="11">
        <v>111</v>
      </c>
      <c r="B115" s="7" t="s">
        <v>42</v>
      </c>
      <c r="C115" s="6">
        <v>7900000</v>
      </c>
      <c r="D115" s="5">
        <f>'96'!D115+12</f>
        <v>110</v>
      </c>
      <c r="E115" s="5">
        <v>10</v>
      </c>
      <c r="F115" s="7">
        <f>'96'!F115+'96'!G115</f>
        <v>6451666.666666666</v>
      </c>
      <c r="G115" s="7">
        <f t="shared" si="3"/>
        <v>790000</v>
      </c>
      <c r="H115" s="7">
        <f t="shared" si="2"/>
        <v>658333.333333334</v>
      </c>
      <c r="I115" s="2"/>
      <c r="J115" s="2"/>
      <c r="K115" s="2"/>
      <c r="L115" s="2"/>
      <c r="M115" s="2"/>
      <c r="N115" s="2"/>
      <c r="O115" s="2"/>
      <c r="P115" s="3"/>
    </row>
    <row r="116" spans="1:16" ht="22.5">
      <c r="A116" s="11">
        <v>112</v>
      </c>
      <c r="B116" s="5" t="s">
        <v>59</v>
      </c>
      <c r="C116" s="6">
        <v>3850000</v>
      </c>
      <c r="D116" s="5">
        <f>'96'!D116+12</f>
        <v>110</v>
      </c>
      <c r="E116" s="5">
        <v>4</v>
      </c>
      <c r="F116" s="7">
        <f>'96'!F116+'96'!G116</f>
        <v>3849999.6666666665</v>
      </c>
      <c r="G116" s="7">
        <v>0</v>
      </c>
      <c r="H116" s="7">
        <f t="shared" si="2"/>
        <v>0.33333333348855376</v>
      </c>
      <c r="I116" s="2"/>
      <c r="J116" s="2"/>
      <c r="K116" s="2"/>
      <c r="L116" s="2"/>
      <c r="M116" s="2"/>
      <c r="N116" s="2"/>
      <c r="O116" s="2"/>
      <c r="P116" s="3"/>
    </row>
    <row r="117" spans="1:16" ht="22.5">
      <c r="A117" s="11">
        <v>113</v>
      </c>
      <c r="B117" s="7" t="s">
        <v>56</v>
      </c>
      <c r="C117" s="6">
        <v>3500000</v>
      </c>
      <c r="D117" s="5">
        <f>'96'!D117+12</f>
        <v>109</v>
      </c>
      <c r="E117" s="5">
        <v>10</v>
      </c>
      <c r="F117" s="7">
        <f>'96'!F117+'96'!G117</f>
        <v>2829166.6666666665</v>
      </c>
      <c r="G117" s="7">
        <f t="shared" si="3"/>
        <v>350000</v>
      </c>
      <c r="H117" s="7">
        <f t="shared" si="2"/>
        <v>320833.3333333335</v>
      </c>
      <c r="I117" s="2"/>
      <c r="J117" s="2"/>
      <c r="K117" s="2"/>
      <c r="L117" s="2"/>
      <c r="M117" s="2"/>
      <c r="N117" s="2"/>
      <c r="O117" s="2"/>
      <c r="P117" s="3"/>
    </row>
    <row r="118" spans="1:16" ht="22.5">
      <c r="A118" s="11">
        <v>114</v>
      </c>
      <c r="B118" s="7" t="s">
        <v>55</v>
      </c>
      <c r="C118" s="6">
        <v>4550000</v>
      </c>
      <c r="D118" s="5">
        <f>'96'!D118+12</f>
        <v>109</v>
      </c>
      <c r="E118" s="5">
        <v>10</v>
      </c>
      <c r="F118" s="7">
        <f>'96'!F118+'96'!G118</f>
        <v>3677916.666666667</v>
      </c>
      <c r="G118" s="7">
        <f t="shared" si="3"/>
        <v>455000</v>
      </c>
      <c r="H118" s="7">
        <f t="shared" si="2"/>
        <v>417083.333333333</v>
      </c>
      <c r="I118" s="2"/>
      <c r="J118" s="2"/>
      <c r="K118" s="2"/>
      <c r="L118" s="2"/>
      <c r="M118" s="2"/>
      <c r="N118" s="2"/>
      <c r="O118" s="2"/>
      <c r="P118" s="3"/>
    </row>
    <row r="119" spans="1:16" ht="22.5">
      <c r="A119" s="11">
        <v>115</v>
      </c>
      <c r="B119" s="5" t="s">
        <v>9</v>
      </c>
      <c r="C119" s="6">
        <v>4766000</v>
      </c>
      <c r="D119" s="5">
        <f>'96'!D119+12</f>
        <v>109</v>
      </c>
      <c r="E119" s="5">
        <v>4</v>
      </c>
      <c r="F119" s="7">
        <f>'96'!F119+'96'!G119</f>
        <v>4765999.666666666</v>
      </c>
      <c r="G119" s="7">
        <v>0</v>
      </c>
      <c r="H119" s="7">
        <f t="shared" si="2"/>
        <v>0.33333333395421505</v>
      </c>
      <c r="I119" s="2"/>
      <c r="J119" s="2"/>
      <c r="K119" s="2"/>
      <c r="L119" s="2"/>
      <c r="M119" s="2"/>
      <c r="N119" s="2"/>
      <c r="O119" s="2"/>
      <c r="P119" s="3"/>
    </row>
    <row r="120" spans="1:16" ht="22.5">
      <c r="A120" s="11">
        <v>116</v>
      </c>
      <c r="B120" s="7" t="s">
        <v>57</v>
      </c>
      <c r="C120" s="6">
        <v>1650000</v>
      </c>
      <c r="D120" s="5">
        <f>'96'!D120+12</f>
        <v>108</v>
      </c>
      <c r="E120" s="5">
        <v>10</v>
      </c>
      <c r="F120" s="7">
        <f>'96'!F120+'96'!G120</f>
        <v>1320000</v>
      </c>
      <c r="G120" s="7">
        <f t="shared" si="3"/>
        <v>165000</v>
      </c>
      <c r="H120" s="7">
        <f t="shared" si="2"/>
        <v>165000</v>
      </c>
      <c r="I120" s="2"/>
      <c r="J120" s="2"/>
      <c r="K120" s="2"/>
      <c r="L120" s="2"/>
      <c r="M120" s="2"/>
      <c r="N120" s="2"/>
      <c r="O120" s="2"/>
      <c r="P120" s="3"/>
    </row>
    <row r="121" spans="1:16" ht="22.5">
      <c r="A121" s="11">
        <v>117</v>
      </c>
      <c r="B121" s="7" t="s">
        <v>58</v>
      </c>
      <c r="C121" s="6">
        <v>12350000</v>
      </c>
      <c r="D121" s="5">
        <f>'96'!D121+12</f>
        <v>108</v>
      </c>
      <c r="E121" s="5">
        <v>10</v>
      </c>
      <c r="F121" s="7">
        <f>'96'!F121+'96'!G121</f>
        <v>9880000</v>
      </c>
      <c r="G121" s="7">
        <f t="shared" si="3"/>
        <v>1235000</v>
      </c>
      <c r="H121" s="7">
        <f t="shared" si="2"/>
        <v>1235000</v>
      </c>
      <c r="I121" s="2"/>
      <c r="J121" s="2"/>
      <c r="K121" s="2"/>
      <c r="L121" s="2"/>
      <c r="M121" s="2"/>
      <c r="N121" s="2"/>
      <c r="O121" s="2"/>
      <c r="P121" s="3"/>
    </row>
    <row r="122" spans="1:16" ht="22.5">
      <c r="A122" s="11">
        <v>118</v>
      </c>
      <c r="B122" s="29" t="s">
        <v>75</v>
      </c>
      <c r="C122" s="30">
        <v>4500000</v>
      </c>
      <c r="D122" s="5">
        <f>'96'!D122+12</f>
        <v>102</v>
      </c>
      <c r="E122" s="31">
        <v>10</v>
      </c>
      <c r="F122" s="7">
        <f>'96'!F122+'96'!G122</f>
        <v>3375000</v>
      </c>
      <c r="G122" s="7">
        <f t="shared" si="3"/>
        <v>450000</v>
      </c>
      <c r="H122" s="7">
        <f t="shared" si="2"/>
        <v>675000</v>
      </c>
      <c r="I122" s="32"/>
      <c r="J122" s="32"/>
      <c r="K122" s="32"/>
      <c r="L122" s="32"/>
      <c r="M122" s="32"/>
      <c r="N122" s="32"/>
      <c r="O122" s="32"/>
      <c r="P122" s="33"/>
    </row>
    <row r="123" spans="1:16" ht="22.5">
      <c r="A123" s="11">
        <v>119</v>
      </c>
      <c r="B123" s="29" t="s">
        <v>76</v>
      </c>
      <c r="C123" s="30">
        <v>1200000</v>
      </c>
      <c r="D123" s="5">
        <f>'96'!D123+12</f>
        <v>102</v>
      </c>
      <c r="E123" s="31">
        <v>10</v>
      </c>
      <c r="F123" s="7">
        <f>'96'!F123+'96'!G123</f>
        <v>900000</v>
      </c>
      <c r="G123" s="7">
        <f t="shared" si="3"/>
        <v>120000</v>
      </c>
      <c r="H123" s="7">
        <f t="shared" si="2"/>
        <v>180000</v>
      </c>
      <c r="I123" s="32"/>
      <c r="J123" s="32"/>
      <c r="K123" s="32"/>
      <c r="L123" s="32"/>
      <c r="M123" s="32"/>
      <c r="N123" s="32"/>
      <c r="O123" s="32"/>
      <c r="P123" s="33"/>
    </row>
    <row r="124" spans="1:16" ht="22.5">
      <c r="A124" s="11">
        <v>120</v>
      </c>
      <c r="B124" s="45" t="s">
        <v>84</v>
      </c>
      <c r="C124" s="30">
        <v>12000000</v>
      </c>
      <c r="D124" s="5">
        <f>'96'!D124+12</f>
        <v>101</v>
      </c>
      <c r="E124" s="30">
        <v>5</v>
      </c>
      <c r="F124" s="7">
        <f>'96'!F124+'96'!G124</f>
        <v>12000000</v>
      </c>
      <c r="G124" s="7">
        <v>0</v>
      </c>
      <c r="H124" s="7">
        <f t="shared" si="2"/>
        <v>0</v>
      </c>
      <c r="I124" s="32"/>
      <c r="J124" s="32"/>
      <c r="K124" s="32"/>
      <c r="L124" s="32"/>
      <c r="M124" s="32"/>
      <c r="N124" s="32"/>
      <c r="O124" s="32"/>
      <c r="P124" s="33"/>
    </row>
    <row r="125" spans="1:16" ht="22.5">
      <c r="A125" s="11">
        <v>121</v>
      </c>
      <c r="B125" s="29" t="s">
        <v>83</v>
      </c>
      <c r="C125" s="30">
        <v>342125000</v>
      </c>
      <c r="D125" s="5">
        <f>'96'!D125+12</f>
        <v>101</v>
      </c>
      <c r="E125" s="31">
        <v>10</v>
      </c>
      <c r="F125" s="7">
        <f>'96'!F125+'96'!G125</f>
        <v>256593750</v>
      </c>
      <c r="G125" s="7">
        <f t="shared" si="3"/>
        <v>34212500</v>
      </c>
      <c r="H125" s="7">
        <f t="shared" si="2"/>
        <v>51318750</v>
      </c>
      <c r="I125" s="32"/>
      <c r="J125" s="32"/>
      <c r="K125" s="32"/>
      <c r="L125" s="32"/>
      <c r="M125" s="32"/>
      <c r="N125" s="32"/>
      <c r="O125" s="32"/>
      <c r="P125" s="33"/>
    </row>
    <row r="126" spans="1:16" ht="22.5">
      <c r="A126" s="11">
        <v>122</v>
      </c>
      <c r="B126" s="31" t="s">
        <v>86</v>
      </c>
      <c r="C126" s="30">
        <v>4500000</v>
      </c>
      <c r="D126" s="5">
        <f>'96'!D126+12</f>
        <v>95</v>
      </c>
      <c r="E126" s="31">
        <v>10</v>
      </c>
      <c r="F126" s="7">
        <f>'96'!F126+'96'!G126</f>
        <v>3112500</v>
      </c>
      <c r="G126" s="7">
        <f t="shared" si="3"/>
        <v>450000</v>
      </c>
      <c r="H126" s="7">
        <f t="shared" si="2"/>
        <v>937500</v>
      </c>
      <c r="I126" s="32"/>
      <c r="J126" s="32"/>
      <c r="K126" s="32"/>
      <c r="L126" s="32"/>
      <c r="M126" s="32"/>
      <c r="N126" s="32"/>
      <c r="O126" s="32"/>
      <c r="P126" s="34"/>
    </row>
    <row r="127" spans="1:16" ht="22.5">
      <c r="A127" s="11">
        <v>123</v>
      </c>
      <c r="B127" s="29" t="s">
        <v>87</v>
      </c>
      <c r="C127" s="30">
        <v>7130000</v>
      </c>
      <c r="D127" s="5">
        <f>'96'!D127+12</f>
        <v>95</v>
      </c>
      <c r="E127" s="31">
        <v>10</v>
      </c>
      <c r="F127" s="7">
        <f>'96'!F127+'96'!G127</f>
        <v>4931583.333333334</v>
      </c>
      <c r="G127" s="7">
        <f t="shared" si="3"/>
        <v>713000</v>
      </c>
      <c r="H127" s="7">
        <f t="shared" si="2"/>
        <v>1485416.666666666</v>
      </c>
      <c r="I127" s="32"/>
      <c r="J127" s="32"/>
      <c r="K127" s="32"/>
      <c r="L127" s="32"/>
      <c r="M127" s="32"/>
      <c r="N127" s="32"/>
      <c r="O127" s="32"/>
      <c r="P127" s="34"/>
    </row>
    <row r="128" spans="1:16" ht="22.5">
      <c r="A128" s="11">
        <v>124</v>
      </c>
      <c r="B128" s="29" t="s">
        <v>88</v>
      </c>
      <c r="C128" s="30">
        <v>6702800</v>
      </c>
      <c r="D128" s="5">
        <f>'96'!D128+12</f>
        <v>91</v>
      </c>
      <c r="E128" s="31">
        <v>4</v>
      </c>
      <c r="F128" s="7">
        <f>'96'!F128+'96'!G128</f>
        <v>6702799.666666666</v>
      </c>
      <c r="G128" s="7">
        <v>0</v>
      </c>
      <c r="H128" s="7">
        <f t="shared" si="2"/>
        <v>0.33333333395421505</v>
      </c>
      <c r="I128" s="32"/>
      <c r="J128" s="32"/>
      <c r="K128" s="32"/>
      <c r="L128" s="32"/>
      <c r="M128" s="32"/>
      <c r="N128" s="32"/>
      <c r="O128" s="32"/>
      <c r="P128" s="34"/>
    </row>
    <row r="129" spans="1:16" ht="22.5">
      <c r="A129" s="11">
        <v>125</v>
      </c>
      <c r="B129" s="29" t="s">
        <v>83</v>
      </c>
      <c r="C129" s="30">
        <v>99000000</v>
      </c>
      <c r="D129" s="5">
        <f>'96'!D129+12</f>
        <v>91</v>
      </c>
      <c r="E129" s="31">
        <v>10</v>
      </c>
      <c r="F129" s="7">
        <f>'96'!F129+'96'!G129</f>
        <v>65175000</v>
      </c>
      <c r="G129" s="7">
        <f t="shared" si="3"/>
        <v>9900000</v>
      </c>
      <c r="H129" s="7">
        <f t="shared" si="2"/>
        <v>23925000</v>
      </c>
      <c r="I129" s="32"/>
      <c r="J129" s="32"/>
      <c r="K129" s="32"/>
      <c r="L129" s="32"/>
      <c r="M129" s="32"/>
      <c r="N129" s="32"/>
      <c r="O129" s="32"/>
      <c r="P129" s="34"/>
    </row>
    <row r="130" spans="1:16" ht="22.5">
      <c r="A130" s="11">
        <v>126</v>
      </c>
      <c r="B130" s="29" t="s">
        <v>90</v>
      </c>
      <c r="C130" s="30">
        <v>114377400</v>
      </c>
      <c r="D130" s="5">
        <f>'96'!D130+12</f>
        <v>90</v>
      </c>
      <c r="E130" s="31">
        <v>4</v>
      </c>
      <c r="F130" s="7">
        <f>'96'!F130+'96'!G130</f>
        <v>114377400</v>
      </c>
      <c r="G130" s="7">
        <v>0</v>
      </c>
      <c r="H130" s="7">
        <f t="shared" si="2"/>
        <v>0</v>
      </c>
      <c r="I130" s="32"/>
      <c r="J130" s="32"/>
      <c r="K130" s="32"/>
      <c r="L130" s="32"/>
      <c r="M130" s="32"/>
      <c r="N130" s="32"/>
      <c r="O130" s="32"/>
      <c r="P130" s="34"/>
    </row>
    <row r="131" spans="1:16" ht="22.5">
      <c r="A131" s="11">
        <v>127</v>
      </c>
      <c r="B131" s="29" t="s">
        <v>83</v>
      </c>
      <c r="C131" s="30">
        <v>99000000</v>
      </c>
      <c r="D131" s="5">
        <f>'96'!D131+12</f>
        <v>90</v>
      </c>
      <c r="E131" s="31">
        <v>10</v>
      </c>
      <c r="F131" s="7">
        <f>'96'!F131+'96'!G131</f>
        <v>64350000</v>
      </c>
      <c r="G131" s="7">
        <f t="shared" si="3"/>
        <v>9900000</v>
      </c>
      <c r="H131" s="7">
        <f t="shared" si="2"/>
        <v>24750000</v>
      </c>
      <c r="I131" s="32"/>
      <c r="J131" s="32"/>
      <c r="K131" s="32"/>
      <c r="L131" s="32"/>
      <c r="M131" s="32"/>
      <c r="N131" s="32"/>
      <c r="O131" s="32"/>
      <c r="P131" s="34"/>
    </row>
    <row r="132" spans="1:16" ht="22.5">
      <c r="A132" s="11">
        <v>128</v>
      </c>
      <c r="B132" s="29" t="s">
        <v>87</v>
      </c>
      <c r="C132" s="30">
        <v>16010000</v>
      </c>
      <c r="D132" s="5">
        <f>'96'!D132+12</f>
        <v>88</v>
      </c>
      <c r="E132" s="31">
        <v>10</v>
      </c>
      <c r="F132" s="7">
        <f>'96'!F132+'96'!G132</f>
        <v>10139666.666666666</v>
      </c>
      <c r="G132" s="7">
        <f t="shared" si="3"/>
        <v>1601000</v>
      </c>
      <c r="H132" s="7">
        <f t="shared" si="2"/>
        <v>4269333.333333334</v>
      </c>
      <c r="I132" s="32"/>
      <c r="J132" s="32"/>
      <c r="K132" s="32"/>
      <c r="L132" s="32"/>
      <c r="M132" s="32"/>
      <c r="N132" s="32"/>
      <c r="O132" s="32"/>
      <c r="P132" s="34"/>
    </row>
    <row r="133" spans="1:16" ht="22.5">
      <c r="A133" s="11">
        <v>129</v>
      </c>
      <c r="B133" s="29" t="s">
        <v>83</v>
      </c>
      <c r="C133" s="30">
        <v>103600000</v>
      </c>
      <c r="D133" s="5">
        <f>'96'!D133+12</f>
        <v>83</v>
      </c>
      <c r="E133" s="31">
        <v>10</v>
      </c>
      <c r="F133" s="7">
        <f>'96'!F133+'96'!G133</f>
        <v>61296667</v>
      </c>
      <c r="G133" s="7">
        <f t="shared" si="3"/>
        <v>10360000</v>
      </c>
      <c r="H133" s="7">
        <f aca="true" t="shared" si="4" ref="H133:H178">C133-F133-G133</f>
        <v>31943333</v>
      </c>
      <c r="I133" s="32"/>
      <c r="J133" s="32"/>
      <c r="K133" s="32"/>
      <c r="L133" s="32"/>
      <c r="M133" s="32"/>
      <c r="N133" s="32"/>
      <c r="O133" s="32"/>
      <c r="P133" s="34"/>
    </row>
    <row r="134" spans="1:16" ht="22.5">
      <c r="A134" s="11">
        <v>130</v>
      </c>
      <c r="B134" s="29" t="s">
        <v>93</v>
      </c>
      <c r="C134" s="30">
        <v>37657000</v>
      </c>
      <c r="D134" s="5">
        <f>'96'!D134+12</f>
        <v>72</v>
      </c>
      <c r="E134" s="31">
        <v>10</v>
      </c>
      <c r="F134" s="7">
        <f>'96'!F134+'96'!G134</f>
        <v>18828500</v>
      </c>
      <c r="G134" s="7">
        <f t="shared" si="3"/>
        <v>3765700</v>
      </c>
      <c r="H134" s="7">
        <f t="shared" si="4"/>
        <v>15062800</v>
      </c>
      <c r="I134" s="32"/>
      <c r="J134" s="32"/>
      <c r="K134" s="32"/>
      <c r="L134" s="32"/>
      <c r="M134" s="32"/>
      <c r="N134" s="32"/>
      <c r="O134" s="32"/>
      <c r="P134" s="34"/>
    </row>
    <row r="135" spans="1:16" ht="22.5">
      <c r="A135" s="11">
        <v>131</v>
      </c>
      <c r="B135" s="29" t="s">
        <v>94</v>
      </c>
      <c r="C135" s="30">
        <v>16900000</v>
      </c>
      <c r="D135" s="5">
        <f>'96'!D135+12</f>
        <v>72</v>
      </c>
      <c r="E135" s="31">
        <v>4</v>
      </c>
      <c r="F135" s="7">
        <f>'96'!F135+'96'!G135</f>
        <v>21125000</v>
      </c>
      <c r="G135" s="7">
        <f aca="true" t="shared" si="5" ref="G135:G175">C135/E135</f>
        <v>4225000</v>
      </c>
      <c r="H135" s="7">
        <f t="shared" si="4"/>
        <v>-8450000</v>
      </c>
      <c r="I135" s="32"/>
      <c r="J135" s="32"/>
      <c r="K135" s="32"/>
      <c r="L135" s="32"/>
      <c r="M135" s="32"/>
      <c r="N135" s="32"/>
      <c r="O135" s="32"/>
      <c r="P135" s="34"/>
    </row>
    <row r="136" spans="1:16" ht="22.5">
      <c r="A136" s="11">
        <v>132</v>
      </c>
      <c r="B136" s="29" t="s">
        <v>95</v>
      </c>
      <c r="C136" s="30">
        <v>17100000</v>
      </c>
      <c r="D136" s="5">
        <f>'96'!D136+12</f>
        <v>72</v>
      </c>
      <c r="E136" s="31">
        <v>4</v>
      </c>
      <c r="F136" s="7">
        <f>'96'!F136+'96'!G136</f>
        <v>21375000</v>
      </c>
      <c r="G136" s="7">
        <f t="shared" si="5"/>
        <v>4275000</v>
      </c>
      <c r="H136" s="7">
        <f t="shared" si="4"/>
        <v>-8550000</v>
      </c>
      <c r="I136" s="32"/>
      <c r="J136" s="32"/>
      <c r="K136" s="32"/>
      <c r="L136" s="32"/>
      <c r="M136" s="32"/>
      <c r="N136" s="32"/>
      <c r="O136" s="32"/>
      <c r="P136" s="34"/>
    </row>
    <row r="137" spans="1:16" ht="22.5">
      <c r="A137" s="11">
        <v>133</v>
      </c>
      <c r="B137" s="29" t="s">
        <v>96</v>
      </c>
      <c r="C137" s="30">
        <v>17100000</v>
      </c>
      <c r="D137" s="5">
        <f>'96'!D137+12</f>
        <v>72</v>
      </c>
      <c r="E137" s="31">
        <v>4</v>
      </c>
      <c r="F137" s="7">
        <f>'96'!F137+'96'!G137</f>
        <v>21375000</v>
      </c>
      <c r="G137" s="7">
        <f t="shared" si="5"/>
        <v>4275000</v>
      </c>
      <c r="H137" s="7">
        <f t="shared" si="4"/>
        <v>-8550000</v>
      </c>
      <c r="I137" s="32"/>
      <c r="J137" s="32"/>
      <c r="K137" s="32"/>
      <c r="L137" s="32"/>
      <c r="M137" s="32"/>
      <c r="N137" s="32"/>
      <c r="O137" s="32"/>
      <c r="P137" s="34"/>
    </row>
    <row r="138" spans="1:16" ht="22.5">
      <c r="A138" s="11">
        <v>134</v>
      </c>
      <c r="B138" s="29" t="s">
        <v>97</v>
      </c>
      <c r="C138" s="30">
        <v>4550000</v>
      </c>
      <c r="D138" s="5">
        <f>'96'!D138+12</f>
        <v>72</v>
      </c>
      <c r="E138" s="31">
        <v>4</v>
      </c>
      <c r="F138" s="7">
        <f>'96'!F138+'96'!G138</f>
        <v>5687500</v>
      </c>
      <c r="G138" s="7">
        <f t="shared" si="5"/>
        <v>1137500</v>
      </c>
      <c r="H138" s="7">
        <f t="shared" si="4"/>
        <v>-2275000</v>
      </c>
      <c r="I138" s="32"/>
      <c r="J138" s="32"/>
      <c r="K138" s="32"/>
      <c r="L138" s="32"/>
      <c r="M138" s="32"/>
      <c r="N138" s="32"/>
      <c r="O138" s="32"/>
      <c r="P138" s="34"/>
    </row>
    <row r="139" spans="1:16" ht="22.5">
      <c r="A139" s="11">
        <v>135</v>
      </c>
      <c r="B139" s="29" t="s">
        <v>100</v>
      </c>
      <c r="C139" s="30">
        <v>15950000</v>
      </c>
      <c r="D139" s="5">
        <f>'96'!D139+12</f>
        <v>70</v>
      </c>
      <c r="E139" s="31">
        <v>10</v>
      </c>
      <c r="F139" s="7">
        <f>'96'!F139+'96'!G139</f>
        <v>7709166.666666667</v>
      </c>
      <c r="G139" s="7">
        <f t="shared" si="5"/>
        <v>1595000</v>
      </c>
      <c r="H139" s="7">
        <f t="shared" si="4"/>
        <v>6645833.333333333</v>
      </c>
      <c r="I139" s="32"/>
      <c r="J139" s="32"/>
      <c r="K139" s="32"/>
      <c r="L139" s="32"/>
      <c r="M139" s="32"/>
      <c r="N139" s="32"/>
      <c r="O139" s="32"/>
      <c r="P139" s="34"/>
    </row>
    <row r="140" spans="1:16" ht="22.5">
      <c r="A140" s="11">
        <v>136</v>
      </c>
      <c r="B140" s="29" t="s">
        <v>13</v>
      </c>
      <c r="C140" s="30">
        <v>7600000</v>
      </c>
      <c r="D140" s="5">
        <f>'96'!D140+12</f>
        <v>70</v>
      </c>
      <c r="E140" s="31">
        <v>10</v>
      </c>
      <c r="F140" s="7">
        <f>'96'!F140+'96'!G140</f>
        <v>3673333.3333333335</v>
      </c>
      <c r="G140" s="7">
        <f t="shared" si="5"/>
        <v>760000</v>
      </c>
      <c r="H140" s="7">
        <f t="shared" si="4"/>
        <v>3166666.6666666665</v>
      </c>
      <c r="I140" s="32"/>
      <c r="J140" s="32"/>
      <c r="K140" s="32"/>
      <c r="L140" s="32"/>
      <c r="M140" s="32"/>
      <c r="N140" s="32"/>
      <c r="O140" s="32"/>
      <c r="P140" s="34"/>
    </row>
    <row r="141" spans="1:16" ht="22.5">
      <c r="A141" s="11">
        <v>137</v>
      </c>
      <c r="B141" s="29" t="s">
        <v>96</v>
      </c>
      <c r="C141" s="30">
        <v>21430000</v>
      </c>
      <c r="D141" s="5">
        <f>'96'!D141+12</f>
        <v>69</v>
      </c>
      <c r="E141" s="31">
        <v>4</v>
      </c>
      <c r="F141" s="7">
        <f>'96'!F141+'96'!G141</f>
        <v>25448125</v>
      </c>
      <c r="G141" s="7">
        <f t="shared" si="5"/>
        <v>5357500</v>
      </c>
      <c r="H141" s="7">
        <f t="shared" si="4"/>
        <v>-9375625</v>
      </c>
      <c r="I141" s="32"/>
      <c r="J141" s="32"/>
      <c r="K141" s="32"/>
      <c r="L141" s="32"/>
      <c r="M141" s="32"/>
      <c r="N141" s="32"/>
      <c r="O141" s="32"/>
      <c r="P141" s="34"/>
    </row>
    <row r="142" spans="1:16" ht="22.5">
      <c r="A142" s="11">
        <v>138</v>
      </c>
      <c r="B142" s="29" t="s">
        <v>101</v>
      </c>
      <c r="C142" s="30">
        <v>3400000</v>
      </c>
      <c r="D142" s="5">
        <f>'96'!D142+12</f>
        <v>68</v>
      </c>
      <c r="E142" s="31">
        <v>4</v>
      </c>
      <c r="F142" s="7">
        <f>'96'!F142+'96'!G142</f>
        <v>3966666.6666666665</v>
      </c>
      <c r="G142" s="7">
        <f t="shared" si="5"/>
        <v>850000</v>
      </c>
      <c r="H142" s="7">
        <f t="shared" si="4"/>
        <v>-1416666.6666666665</v>
      </c>
      <c r="I142" s="32"/>
      <c r="J142" s="32"/>
      <c r="K142" s="32"/>
      <c r="L142" s="32"/>
      <c r="M142" s="32"/>
      <c r="N142" s="32"/>
      <c r="O142" s="32"/>
      <c r="P142" s="34"/>
    </row>
    <row r="143" spans="1:16" ht="22.5">
      <c r="A143" s="11">
        <v>139</v>
      </c>
      <c r="B143" s="29" t="s">
        <v>102</v>
      </c>
      <c r="C143" s="30">
        <v>2200000</v>
      </c>
      <c r="D143" s="5">
        <f>'96'!D143+12</f>
        <v>68</v>
      </c>
      <c r="E143" s="31">
        <v>4</v>
      </c>
      <c r="F143" s="7">
        <f>'96'!F143+'96'!G143</f>
        <v>2566666.666666667</v>
      </c>
      <c r="G143" s="7">
        <f t="shared" si="5"/>
        <v>550000</v>
      </c>
      <c r="H143" s="7">
        <f t="shared" si="4"/>
        <v>-916666.666666667</v>
      </c>
      <c r="I143" s="32"/>
      <c r="J143" s="32"/>
      <c r="K143" s="32"/>
      <c r="L143" s="32"/>
      <c r="M143" s="32"/>
      <c r="N143" s="32"/>
      <c r="O143" s="32"/>
      <c r="P143" s="34"/>
    </row>
    <row r="144" spans="1:16" ht="22.5">
      <c r="A144" s="11">
        <v>140</v>
      </c>
      <c r="B144" s="29" t="s">
        <v>103</v>
      </c>
      <c r="C144" s="30">
        <v>77760000</v>
      </c>
      <c r="D144" s="5">
        <f>'96'!D144+12</f>
        <v>67</v>
      </c>
      <c r="E144" s="31">
        <v>4</v>
      </c>
      <c r="F144" s="7">
        <f>'96'!F144+'96'!G144</f>
        <v>89100000</v>
      </c>
      <c r="G144" s="7">
        <f t="shared" si="5"/>
        <v>19440000</v>
      </c>
      <c r="H144" s="7">
        <f t="shared" si="4"/>
        <v>-30780000</v>
      </c>
      <c r="I144" s="32"/>
      <c r="J144" s="32"/>
      <c r="K144" s="32"/>
      <c r="L144" s="32"/>
      <c r="M144" s="32"/>
      <c r="N144" s="32"/>
      <c r="O144" s="32"/>
      <c r="P144" s="34"/>
    </row>
    <row r="145" spans="1:16" ht="22.5">
      <c r="A145" s="11">
        <v>141</v>
      </c>
      <c r="B145" s="29" t="s">
        <v>96</v>
      </c>
      <c r="C145" s="30">
        <v>38840000</v>
      </c>
      <c r="D145" s="5">
        <f>'96'!D145+12</f>
        <v>67</v>
      </c>
      <c r="E145" s="31">
        <v>4</v>
      </c>
      <c r="F145" s="7">
        <f>'96'!F145+'96'!G145</f>
        <v>44504166.66666667</v>
      </c>
      <c r="G145" s="7">
        <f t="shared" si="5"/>
        <v>9710000</v>
      </c>
      <c r="H145" s="7">
        <f t="shared" si="4"/>
        <v>-15374166.666666672</v>
      </c>
      <c r="I145" s="32"/>
      <c r="J145" s="32"/>
      <c r="K145" s="32"/>
      <c r="L145" s="32"/>
      <c r="M145" s="32"/>
      <c r="N145" s="32"/>
      <c r="O145" s="32"/>
      <c r="P145" s="34"/>
    </row>
    <row r="146" spans="1:16" ht="22.5">
      <c r="A146" s="11">
        <v>142</v>
      </c>
      <c r="B146" s="29" t="s">
        <v>104</v>
      </c>
      <c r="C146" s="30">
        <v>8600000</v>
      </c>
      <c r="D146" s="5">
        <f>'96'!D146+12</f>
        <v>67</v>
      </c>
      <c r="E146" s="31">
        <v>4</v>
      </c>
      <c r="F146" s="7">
        <f>'96'!F146+'96'!G146</f>
        <v>9854166.666666668</v>
      </c>
      <c r="G146" s="7">
        <f t="shared" si="5"/>
        <v>2150000</v>
      </c>
      <c r="H146" s="7">
        <f t="shared" si="4"/>
        <v>-3404166.666666668</v>
      </c>
      <c r="I146" s="32"/>
      <c r="J146" s="32"/>
      <c r="K146" s="32"/>
      <c r="L146" s="32"/>
      <c r="M146" s="32"/>
      <c r="N146" s="32"/>
      <c r="O146" s="32"/>
      <c r="P146" s="34"/>
    </row>
    <row r="147" spans="1:16" ht="22.5">
      <c r="A147" s="11">
        <v>143</v>
      </c>
      <c r="B147" s="29" t="s">
        <v>96</v>
      </c>
      <c r="C147" s="30">
        <v>385870000</v>
      </c>
      <c r="D147" s="5">
        <f>'96'!D147+12</f>
        <v>65</v>
      </c>
      <c r="E147" s="31">
        <v>4</v>
      </c>
      <c r="F147" s="7">
        <f>'96'!F147+'96'!G147</f>
        <v>426064791.6666666</v>
      </c>
      <c r="G147" s="7">
        <f t="shared" si="5"/>
        <v>96467500</v>
      </c>
      <c r="H147" s="7">
        <f t="shared" si="4"/>
        <v>-136662291.66666663</v>
      </c>
      <c r="I147" s="32"/>
      <c r="J147" s="32"/>
      <c r="K147" s="32"/>
      <c r="L147" s="32"/>
      <c r="M147" s="32"/>
      <c r="N147" s="32"/>
      <c r="O147" s="32"/>
      <c r="P147" s="34"/>
    </row>
    <row r="148" spans="1:16" ht="22.5">
      <c r="A148" s="11">
        <v>144</v>
      </c>
      <c r="B148" s="29" t="s">
        <v>107</v>
      </c>
      <c r="C148" s="30">
        <v>23183200</v>
      </c>
      <c r="D148" s="5">
        <f>'96'!D148+12</f>
        <v>65</v>
      </c>
      <c r="E148" s="31">
        <v>4</v>
      </c>
      <c r="F148" s="7">
        <f>'96'!F148+'96'!G148</f>
        <v>25598116.666666664</v>
      </c>
      <c r="G148" s="7">
        <f t="shared" si="5"/>
        <v>5795800</v>
      </c>
      <c r="H148" s="7">
        <f t="shared" si="4"/>
        <v>-8210716.666666664</v>
      </c>
      <c r="I148" s="32"/>
      <c r="J148" s="32"/>
      <c r="K148" s="32"/>
      <c r="L148" s="32"/>
      <c r="M148" s="32"/>
      <c r="N148" s="32"/>
      <c r="O148" s="32"/>
      <c r="P148" s="34"/>
    </row>
    <row r="149" spans="1:16" ht="22.5">
      <c r="A149" s="11">
        <v>145</v>
      </c>
      <c r="B149" s="29" t="s">
        <v>108</v>
      </c>
      <c r="C149" s="30">
        <v>34450000</v>
      </c>
      <c r="D149" s="5">
        <f>'96'!D149+12</f>
        <v>64</v>
      </c>
      <c r="E149" s="31">
        <v>10</v>
      </c>
      <c r="F149" s="7">
        <f>'96'!F149+'96'!G149</f>
        <v>14928333.333333332</v>
      </c>
      <c r="G149" s="7">
        <f t="shared" si="5"/>
        <v>3445000</v>
      </c>
      <c r="H149" s="7">
        <f t="shared" si="4"/>
        <v>16076666.666666668</v>
      </c>
      <c r="I149" s="32"/>
      <c r="J149" s="32"/>
      <c r="K149" s="32"/>
      <c r="L149" s="32"/>
      <c r="M149" s="32"/>
      <c r="N149" s="32"/>
      <c r="O149" s="32"/>
      <c r="P149" s="34"/>
    </row>
    <row r="150" spans="1:16" ht="22.5">
      <c r="A150" s="11">
        <v>146</v>
      </c>
      <c r="B150" s="29" t="s">
        <v>93</v>
      </c>
      <c r="C150" s="30">
        <v>11500000</v>
      </c>
      <c r="D150" s="5">
        <f>'96'!D150+12</f>
        <v>64</v>
      </c>
      <c r="E150" s="31">
        <v>4</v>
      </c>
      <c r="F150" s="7">
        <f>'96'!F150+'96'!G150</f>
        <v>12458333.333333334</v>
      </c>
      <c r="G150" s="7">
        <f t="shared" si="5"/>
        <v>2875000</v>
      </c>
      <c r="H150" s="7">
        <f t="shared" si="4"/>
        <v>-3833333.333333334</v>
      </c>
      <c r="I150" s="32"/>
      <c r="J150" s="32"/>
      <c r="K150" s="32"/>
      <c r="L150" s="32"/>
      <c r="M150" s="32"/>
      <c r="N150" s="32"/>
      <c r="O150" s="32"/>
      <c r="P150" s="34"/>
    </row>
    <row r="151" spans="1:16" ht="22.5">
      <c r="A151" s="11">
        <v>147</v>
      </c>
      <c r="B151" s="29" t="s">
        <v>110</v>
      </c>
      <c r="C151" s="30">
        <v>71338000</v>
      </c>
      <c r="D151" s="5">
        <f>'96'!D151+12</f>
        <v>64</v>
      </c>
      <c r="E151" s="31">
        <v>4</v>
      </c>
      <c r="F151" s="7">
        <f>'96'!F151+'96'!G151</f>
        <v>77282834.33333333</v>
      </c>
      <c r="G151" s="7">
        <f t="shared" si="5"/>
        <v>17834500</v>
      </c>
      <c r="H151" s="7">
        <f t="shared" si="4"/>
        <v>-23779334.33333333</v>
      </c>
      <c r="I151" s="32"/>
      <c r="J151" s="32"/>
      <c r="K151" s="32"/>
      <c r="L151" s="32"/>
      <c r="M151" s="32"/>
      <c r="N151" s="32"/>
      <c r="O151" s="32"/>
      <c r="P151" s="34"/>
    </row>
    <row r="152" spans="1:16" ht="22.5">
      <c r="A152" s="11">
        <v>148</v>
      </c>
      <c r="B152" s="29" t="s">
        <v>87</v>
      </c>
      <c r="C152" s="30">
        <v>19150000</v>
      </c>
      <c r="D152" s="5">
        <f>'96'!D152+12</f>
        <v>64</v>
      </c>
      <c r="E152" s="31">
        <v>10</v>
      </c>
      <c r="F152" s="7">
        <f>'96'!F152+'96'!G152</f>
        <v>8298333.333333334</v>
      </c>
      <c r="G152" s="7">
        <f t="shared" si="5"/>
        <v>1915000</v>
      </c>
      <c r="H152" s="7">
        <f t="shared" si="4"/>
        <v>8936666.666666666</v>
      </c>
      <c r="I152" s="32"/>
      <c r="J152" s="32"/>
      <c r="K152" s="32"/>
      <c r="L152" s="32"/>
      <c r="M152" s="32"/>
      <c r="N152" s="32"/>
      <c r="O152" s="32"/>
      <c r="P152" s="34"/>
    </row>
    <row r="153" spans="1:16" ht="22.5">
      <c r="A153" s="11">
        <v>149</v>
      </c>
      <c r="B153" s="29" t="s">
        <v>87</v>
      </c>
      <c r="C153" s="30">
        <v>19150000</v>
      </c>
      <c r="D153" s="5">
        <f>'96'!D153+12</f>
        <v>64</v>
      </c>
      <c r="E153" s="31">
        <v>10</v>
      </c>
      <c r="F153" s="7">
        <f>'96'!F153+'96'!G153</f>
        <v>8298333.333333334</v>
      </c>
      <c r="G153" s="7">
        <f t="shared" si="5"/>
        <v>1915000</v>
      </c>
      <c r="H153" s="7">
        <f t="shared" si="4"/>
        <v>8936666.666666666</v>
      </c>
      <c r="I153" s="32"/>
      <c r="J153" s="32"/>
      <c r="K153" s="32"/>
      <c r="L153" s="32"/>
      <c r="M153" s="32"/>
      <c r="N153" s="32"/>
      <c r="O153" s="32"/>
      <c r="P153" s="34"/>
    </row>
    <row r="154" spans="1:16" ht="22.5">
      <c r="A154" s="11">
        <v>150</v>
      </c>
      <c r="B154" s="48" t="s">
        <v>90</v>
      </c>
      <c r="C154" s="30">
        <v>3283450</v>
      </c>
      <c r="D154" s="5">
        <f>'96'!D154+12</f>
        <v>58</v>
      </c>
      <c r="E154" s="31">
        <v>4</v>
      </c>
      <c r="F154" s="7">
        <f>'96'!F154+'96'!G154</f>
        <v>3146639.5833333335</v>
      </c>
      <c r="G154" s="7">
        <f t="shared" si="5"/>
        <v>820862.5</v>
      </c>
      <c r="H154" s="7">
        <f t="shared" si="4"/>
        <v>-684052.0833333335</v>
      </c>
      <c r="I154" s="32"/>
      <c r="J154" s="32"/>
      <c r="K154" s="32"/>
      <c r="L154" s="32"/>
      <c r="M154" s="32"/>
      <c r="N154" s="32"/>
      <c r="O154" s="32"/>
      <c r="P154" s="34"/>
    </row>
    <row r="155" spans="1:16" ht="22.5">
      <c r="A155" s="11">
        <v>151</v>
      </c>
      <c r="B155" s="48" t="s">
        <v>115</v>
      </c>
      <c r="C155" s="30">
        <v>4550250</v>
      </c>
      <c r="D155" s="5">
        <f>'96'!D155+12</f>
        <v>58</v>
      </c>
      <c r="E155" s="31">
        <v>4</v>
      </c>
      <c r="F155" s="7">
        <f>'96'!F155+'96'!G155</f>
        <v>4360656.25</v>
      </c>
      <c r="G155" s="7">
        <f t="shared" si="5"/>
        <v>1137562.5</v>
      </c>
      <c r="H155" s="7">
        <f t="shared" si="4"/>
        <v>-947968.75</v>
      </c>
      <c r="I155" s="32"/>
      <c r="J155" s="32"/>
      <c r="K155" s="32"/>
      <c r="L155" s="32"/>
      <c r="M155" s="32"/>
      <c r="N155" s="32"/>
      <c r="O155" s="32"/>
      <c r="P155" s="34"/>
    </row>
    <row r="156" spans="1:16" ht="22.5">
      <c r="A156" s="11">
        <v>152</v>
      </c>
      <c r="B156" s="48" t="s">
        <v>116</v>
      </c>
      <c r="C156" s="30">
        <v>9600250</v>
      </c>
      <c r="D156" s="5">
        <f>'96'!D156+12</f>
        <v>58</v>
      </c>
      <c r="E156" s="31">
        <v>4</v>
      </c>
      <c r="F156" s="7">
        <f>'96'!F156+'96'!G156</f>
        <v>9200239.583333332</v>
      </c>
      <c r="G156" s="7">
        <f t="shared" si="5"/>
        <v>2400062.5</v>
      </c>
      <c r="H156" s="7">
        <f t="shared" si="4"/>
        <v>-2000052.083333332</v>
      </c>
      <c r="I156" s="32"/>
      <c r="J156" s="32"/>
      <c r="K156" s="32"/>
      <c r="L156" s="32"/>
      <c r="M156" s="32"/>
      <c r="N156" s="32"/>
      <c r="O156" s="32"/>
      <c r="P156" s="34"/>
    </row>
    <row r="157" spans="1:16" ht="22.5">
      <c r="A157" s="11">
        <v>153</v>
      </c>
      <c r="B157" s="48" t="s">
        <v>117</v>
      </c>
      <c r="C157" s="30">
        <v>1550000</v>
      </c>
      <c r="D157" s="5">
        <f>'96'!D157+12</f>
        <v>57</v>
      </c>
      <c r="E157" s="31">
        <v>10</v>
      </c>
      <c r="F157" s="7">
        <f>'96'!F157+'96'!G157</f>
        <v>581250</v>
      </c>
      <c r="G157" s="7">
        <f t="shared" si="5"/>
        <v>155000</v>
      </c>
      <c r="H157" s="7">
        <f t="shared" si="4"/>
        <v>813750</v>
      </c>
      <c r="I157" s="32"/>
      <c r="J157" s="32"/>
      <c r="K157" s="32"/>
      <c r="L157" s="32"/>
      <c r="M157" s="32"/>
      <c r="N157" s="32"/>
      <c r="O157" s="32"/>
      <c r="P157" s="34"/>
    </row>
    <row r="158" spans="1:16" ht="22.5">
      <c r="A158" s="11">
        <v>154</v>
      </c>
      <c r="B158" s="48" t="s">
        <v>118</v>
      </c>
      <c r="C158" s="30">
        <v>10300000</v>
      </c>
      <c r="D158" s="5">
        <f>'96'!D158+12</f>
        <v>56</v>
      </c>
      <c r="E158" s="31">
        <v>10</v>
      </c>
      <c r="F158" s="7">
        <f>'96'!F158+'96'!G158</f>
        <v>3776666.6666666665</v>
      </c>
      <c r="G158" s="7">
        <f t="shared" si="5"/>
        <v>1030000</v>
      </c>
      <c r="H158" s="7">
        <f t="shared" si="4"/>
        <v>5493333.333333334</v>
      </c>
      <c r="I158" s="32"/>
      <c r="J158" s="32"/>
      <c r="K158" s="32"/>
      <c r="L158" s="32"/>
      <c r="M158" s="32"/>
      <c r="N158" s="32"/>
      <c r="O158" s="32"/>
      <c r="P158" s="34"/>
    </row>
    <row r="159" spans="1:16" ht="22.5">
      <c r="A159" s="11">
        <v>155</v>
      </c>
      <c r="B159" s="48" t="s">
        <v>119</v>
      </c>
      <c r="C159" s="30">
        <f>24952250+50000250+20736250</f>
        <v>95688750</v>
      </c>
      <c r="D159" s="5">
        <f>'96'!D159+12</f>
        <v>56</v>
      </c>
      <c r="E159" s="31">
        <v>4</v>
      </c>
      <c r="F159" s="7">
        <f>'96'!F159+'96'!G159</f>
        <v>87714687.5</v>
      </c>
      <c r="G159" s="7">
        <f t="shared" si="5"/>
        <v>23922187.5</v>
      </c>
      <c r="H159" s="7">
        <f t="shared" si="4"/>
        <v>-15948125</v>
      </c>
      <c r="I159" s="32"/>
      <c r="J159" s="32"/>
      <c r="K159" s="32"/>
      <c r="L159" s="32"/>
      <c r="M159" s="32"/>
      <c r="N159" s="32"/>
      <c r="O159" s="32"/>
      <c r="P159" s="34"/>
    </row>
    <row r="160" spans="1:16" ht="22.5">
      <c r="A160" s="11">
        <v>156</v>
      </c>
      <c r="B160" s="48" t="s">
        <v>120</v>
      </c>
      <c r="C160" s="30">
        <v>12000000</v>
      </c>
      <c r="D160" s="5">
        <f>'96'!D160+12</f>
        <v>49</v>
      </c>
      <c r="E160" s="31">
        <v>10</v>
      </c>
      <c r="F160" s="7">
        <f>'96'!F160+'96'!G160</f>
        <v>3700000</v>
      </c>
      <c r="G160" s="7">
        <f t="shared" si="5"/>
        <v>1200000</v>
      </c>
      <c r="H160" s="7">
        <f t="shared" si="4"/>
        <v>7100000</v>
      </c>
      <c r="I160" s="32"/>
      <c r="J160" s="32"/>
      <c r="K160" s="32"/>
      <c r="L160" s="32"/>
      <c r="M160" s="32"/>
      <c r="N160" s="32"/>
      <c r="O160" s="32"/>
      <c r="P160" s="34"/>
    </row>
    <row r="161" spans="1:16" ht="22.5">
      <c r="A161" s="11">
        <v>157</v>
      </c>
      <c r="B161" s="48" t="s">
        <v>87</v>
      </c>
      <c r="C161" s="30">
        <v>38750000</v>
      </c>
      <c r="D161" s="5">
        <f>'96'!D161+12</f>
        <v>57</v>
      </c>
      <c r="E161" s="31">
        <v>10</v>
      </c>
      <c r="F161" s="7">
        <f>'96'!F161+'96'!G161</f>
        <v>14531250</v>
      </c>
      <c r="G161" s="7">
        <f t="shared" si="5"/>
        <v>3875000</v>
      </c>
      <c r="H161" s="7">
        <f t="shared" si="4"/>
        <v>20343750</v>
      </c>
      <c r="I161" s="32"/>
      <c r="J161" s="32"/>
      <c r="K161" s="32"/>
      <c r="L161" s="32"/>
      <c r="M161" s="32"/>
      <c r="N161" s="32"/>
      <c r="O161" s="32"/>
      <c r="P161" s="34"/>
    </row>
    <row r="162" spans="1:16" ht="22.5">
      <c r="A162" s="11">
        <v>158</v>
      </c>
      <c r="B162" s="48" t="s">
        <v>87</v>
      </c>
      <c r="C162" s="30">
        <v>99200000</v>
      </c>
      <c r="D162" s="5">
        <f>'96'!D162+12</f>
        <v>55</v>
      </c>
      <c r="E162" s="31">
        <v>10</v>
      </c>
      <c r="F162" s="7">
        <f>'96'!F162+'96'!G162</f>
        <v>35546666.66666667</v>
      </c>
      <c r="G162" s="7">
        <f t="shared" si="5"/>
        <v>9920000</v>
      </c>
      <c r="H162" s="7">
        <f t="shared" si="4"/>
        <v>53733333.33333333</v>
      </c>
      <c r="I162" s="32"/>
      <c r="J162" s="32"/>
      <c r="K162" s="32"/>
      <c r="L162" s="32"/>
      <c r="M162" s="32"/>
      <c r="N162" s="32"/>
      <c r="O162" s="32"/>
      <c r="P162" s="34"/>
    </row>
    <row r="163" spans="1:16" ht="22.5">
      <c r="A163" s="11">
        <v>159</v>
      </c>
      <c r="B163" s="48" t="s">
        <v>116</v>
      </c>
      <c r="C163" s="30">
        <v>418609000</v>
      </c>
      <c r="D163" s="5">
        <f>'96'!D163+12</f>
        <v>55</v>
      </c>
      <c r="E163" s="31">
        <v>4</v>
      </c>
      <c r="F163" s="7">
        <f>'96'!F163+'96'!G163</f>
        <v>375003895.8333334</v>
      </c>
      <c r="G163" s="7">
        <f t="shared" si="5"/>
        <v>104652250</v>
      </c>
      <c r="H163" s="7">
        <f t="shared" si="4"/>
        <v>-61047145.83333337</v>
      </c>
      <c r="I163" s="32"/>
      <c r="J163" s="32"/>
      <c r="K163" s="32"/>
      <c r="L163" s="32"/>
      <c r="M163" s="32"/>
      <c r="N163" s="32"/>
      <c r="O163" s="32"/>
      <c r="P163" s="34"/>
    </row>
    <row r="164" spans="1:16" ht="22.5">
      <c r="A164" s="11">
        <v>160</v>
      </c>
      <c r="B164" s="48" t="s">
        <v>90</v>
      </c>
      <c r="C164" s="30">
        <v>194390000</v>
      </c>
      <c r="D164" s="5">
        <f>'96'!D164+12</f>
        <v>55</v>
      </c>
      <c r="E164" s="31">
        <v>4</v>
      </c>
      <c r="F164" s="7">
        <f>'96'!F164+'96'!G164</f>
        <v>174141041.6666667</v>
      </c>
      <c r="G164" s="7">
        <f t="shared" si="5"/>
        <v>48597500</v>
      </c>
      <c r="H164" s="7">
        <f t="shared" si="4"/>
        <v>-28348541.666666687</v>
      </c>
      <c r="I164" s="32"/>
      <c r="J164" s="32"/>
      <c r="K164" s="32"/>
      <c r="L164" s="32"/>
      <c r="M164" s="32"/>
      <c r="N164" s="32"/>
      <c r="O164" s="32"/>
      <c r="P164" s="34"/>
    </row>
    <row r="165" spans="1:16" ht="22.5">
      <c r="A165" s="11">
        <v>161</v>
      </c>
      <c r="B165" s="48" t="s">
        <v>110</v>
      </c>
      <c r="C165" s="30">
        <v>105840000</v>
      </c>
      <c r="D165" s="5">
        <f>'96'!D165+12</f>
        <v>54</v>
      </c>
      <c r="E165" s="31">
        <v>4</v>
      </c>
      <c r="F165" s="7">
        <f>'96'!F165+'96'!G165</f>
        <v>92610000</v>
      </c>
      <c r="G165" s="7">
        <f t="shared" si="5"/>
        <v>26460000</v>
      </c>
      <c r="H165" s="7">
        <f t="shared" si="4"/>
        <v>-13230000</v>
      </c>
      <c r="I165" s="32"/>
      <c r="J165" s="32"/>
      <c r="K165" s="32"/>
      <c r="L165" s="32"/>
      <c r="M165" s="32"/>
      <c r="N165" s="32"/>
      <c r="O165" s="32"/>
      <c r="P165" s="34"/>
    </row>
    <row r="166" spans="1:16" ht="22.5">
      <c r="A166" s="11">
        <v>162</v>
      </c>
      <c r="B166" s="48" t="s">
        <v>90</v>
      </c>
      <c r="C166" s="30">
        <v>278000000</v>
      </c>
      <c r="D166" s="5">
        <f>'96'!D166+12</f>
        <v>49</v>
      </c>
      <c r="E166" s="31">
        <v>4</v>
      </c>
      <c r="F166" s="7">
        <f>'96'!F166+'96'!G166</f>
        <v>214291667.6666667</v>
      </c>
      <c r="G166" s="7">
        <f t="shared" si="5"/>
        <v>69500000</v>
      </c>
      <c r="H166" s="7">
        <f t="shared" si="4"/>
        <v>-5791667.666666687</v>
      </c>
      <c r="I166" s="32"/>
      <c r="J166" s="32"/>
      <c r="K166" s="32"/>
      <c r="L166" s="32"/>
      <c r="M166" s="32"/>
      <c r="N166" s="32"/>
      <c r="O166" s="32"/>
      <c r="P166" s="34"/>
    </row>
    <row r="167" spans="1:16" ht="22.5">
      <c r="A167" s="11">
        <v>163</v>
      </c>
      <c r="B167" s="48" t="s">
        <v>90</v>
      </c>
      <c r="C167" s="30">
        <v>131544000</v>
      </c>
      <c r="D167" s="5">
        <f>'96'!D167+12</f>
        <v>52</v>
      </c>
      <c r="E167" s="31">
        <v>4</v>
      </c>
      <c r="F167" s="7">
        <f>'96'!F167+'96'!G167</f>
        <v>109620000</v>
      </c>
      <c r="G167" s="7">
        <f t="shared" si="5"/>
        <v>32886000</v>
      </c>
      <c r="H167" s="7">
        <f t="shared" si="4"/>
        <v>-10962000</v>
      </c>
      <c r="I167" s="32"/>
      <c r="J167" s="32"/>
      <c r="K167" s="32"/>
      <c r="L167" s="32"/>
      <c r="M167" s="32"/>
      <c r="N167" s="32"/>
      <c r="O167" s="32"/>
      <c r="P167" s="34"/>
    </row>
    <row r="168" spans="1:16" ht="22.5">
      <c r="A168" s="11">
        <v>164</v>
      </c>
      <c r="B168" s="48" t="s">
        <v>121</v>
      </c>
      <c r="C168" s="30">
        <v>50130000</v>
      </c>
      <c r="D168" s="5">
        <f>'96'!D168+12</f>
        <v>45</v>
      </c>
      <c r="E168" s="31">
        <v>10</v>
      </c>
      <c r="F168" s="7">
        <f>'96'!F168+'96'!G168</f>
        <v>13785750</v>
      </c>
      <c r="G168" s="7">
        <f t="shared" si="5"/>
        <v>5013000</v>
      </c>
      <c r="H168" s="7">
        <f t="shared" si="4"/>
        <v>31331250</v>
      </c>
      <c r="I168" s="32"/>
      <c r="J168" s="32"/>
      <c r="K168" s="32"/>
      <c r="L168" s="32"/>
      <c r="M168" s="32"/>
      <c r="N168" s="32"/>
      <c r="O168" s="32"/>
      <c r="P168" s="34"/>
    </row>
    <row r="169" spans="1:16" ht="22.5">
      <c r="A169" s="11">
        <v>165</v>
      </c>
      <c r="B169" s="48" t="s">
        <v>90</v>
      </c>
      <c r="C169" s="30">
        <v>800000000</v>
      </c>
      <c r="D169" s="5">
        <f>'96'!D169+12</f>
        <v>44</v>
      </c>
      <c r="E169" s="31">
        <v>4</v>
      </c>
      <c r="F169" s="7">
        <f>'96'!F169+'96'!G169</f>
        <v>533333333.3333333</v>
      </c>
      <c r="G169" s="7">
        <f t="shared" si="5"/>
        <v>200000000</v>
      </c>
      <c r="H169" s="7">
        <f t="shared" si="4"/>
        <v>66666666.66666669</v>
      </c>
      <c r="I169" s="32"/>
      <c r="J169" s="32"/>
      <c r="K169" s="32"/>
      <c r="L169" s="32"/>
      <c r="M169" s="32"/>
      <c r="N169" s="32"/>
      <c r="O169" s="32"/>
      <c r="P169" s="34"/>
    </row>
    <row r="170" spans="1:16" ht="22.5">
      <c r="A170" s="11">
        <v>166</v>
      </c>
      <c r="B170" s="48" t="s">
        <v>121</v>
      </c>
      <c r="C170" s="30">
        <v>82400000</v>
      </c>
      <c r="D170" s="5">
        <f>'96'!D170+12</f>
        <v>43</v>
      </c>
      <c r="E170" s="31">
        <v>10</v>
      </c>
      <c r="F170" s="7">
        <f>'96'!F170+'96'!G170</f>
        <v>21286666.666666668</v>
      </c>
      <c r="G170" s="7">
        <f t="shared" si="5"/>
        <v>8240000</v>
      </c>
      <c r="H170" s="7">
        <f t="shared" si="4"/>
        <v>52873333.33333333</v>
      </c>
      <c r="I170" s="32"/>
      <c r="J170" s="32"/>
      <c r="K170" s="32"/>
      <c r="L170" s="32"/>
      <c r="M170" s="32"/>
      <c r="N170" s="32"/>
      <c r="O170" s="32"/>
      <c r="P170" s="34"/>
    </row>
    <row r="171" spans="1:16" ht="22.5">
      <c r="A171" s="11">
        <v>167</v>
      </c>
      <c r="B171" s="48" t="s">
        <v>90</v>
      </c>
      <c r="C171" s="30">
        <v>59000000</v>
      </c>
      <c r="D171" s="5">
        <f>'96'!D171+12</f>
        <v>43</v>
      </c>
      <c r="E171" s="31">
        <v>4</v>
      </c>
      <c r="F171" s="7">
        <f>'96'!F171+'96'!G171</f>
        <v>38104166.666666664</v>
      </c>
      <c r="G171" s="7">
        <f t="shared" si="5"/>
        <v>14750000</v>
      </c>
      <c r="H171" s="7">
        <f t="shared" si="4"/>
        <v>6145833.333333336</v>
      </c>
      <c r="I171" s="32"/>
      <c r="J171" s="32"/>
      <c r="K171" s="32"/>
      <c r="L171" s="32"/>
      <c r="M171" s="32"/>
      <c r="N171" s="32"/>
      <c r="O171" s="32"/>
      <c r="P171" s="34"/>
    </row>
    <row r="172" spans="1:16" ht="22.5">
      <c r="A172" s="11">
        <v>168</v>
      </c>
      <c r="B172" s="48" t="s">
        <v>90</v>
      </c>
      <c r="C172" s="30">
        <v>1010000000</v>
      </c>
      <c r="D172" s="5">
        <f>'96'!D172+12</f>
        <v>43</v>
      </c>
      <c r="E172" s="31">
        <v>4</v>
      </c>
      <c r="F172" s="7">
        <f>'96'!F172+'96'!G172</f>
        <v>652291666.6666666</v>
      </c>
      <c r="G172" s="7">
        <f t="shared" si="5"/>
        <v>252500000</v>
      </c>
      <c r="H172" s="7">
        <f t="shared" si="4"/>
        <v>105208333.33333337</v>
      </c>
      <c r="I172" s="32"/>
      <c r="J172" s="32"/>
      <c r="K172" s="32"/>
      <c r="L172" s="32"/>
      <c r="M172" s="32"/>
      <c r="N172" s="32"/>
      <c r="O172" s="32"/>
      <c r="P172" s="34"/>
    </row>
    <row r="173" spans="1:16" ht="22.5">
      <c r="A173" s="11">
        <v>169</v>
      </c>
      <c r="B173" s="48" t="s">
        <v>90</v>
      </c>
      <c r="C173" s="30">
        <v>119870000</v>
      </c>
      <c r="D173" s="5">
        <f>'96'!D173+12</f>
        <v>43</v>
      </c>
      <c r="E173" s="31">
        <v>4</v>
      </c>
      <c r="F173" s="7">
        <f>'96'!F173+'96'!G173</f>
        <v>77416041.66666667</v>
      </c>
      <c r="G173" s="7">
        <f t="shared" si="5"/>
        <v>29967500</v>
      </c>
      <c r="H173" s="7">
        <f t="shared" si="4"/>
        <v>12486458.333333328</v>
      </c>
      <c r="I173" s="32"/>
      <c r="J173" s="32"/>
      <c r="K173" s="32"/>
      <c r="L173" s="32"/>
      <c r="M173" s="32"/>
      <c r="N173" s="32"/>
      <c r="O173" s="32"/>
      <c r="P173" s="34"/>
    </row>
    <row r="174" spans="1:16" ht="22.5">
      <c r="A174" s="11">
        <v>170</v>
      </c>
      <c r="B174" s="48" t="s">
        <v>90</v>
      </c>
      <c r="C174" s="30">
        <v>366500000</v>
      </c>
      <c r="D174" s="5">
        <f>'96'!D174+12</f>
        <v>42</v>
      </c>
      <c r="E174" s="31">
        <v>4</v>
      </c>
      <c r="F174" s="7">
        <f>'96'!F174+'96'!G174</f>
        <v>229062500</v>
      </c>
      <c r="G174" s="7">
        <f t="shared" si="5"/>
        <v>91625000</v>
      </c>
      <c r="H174" s="7">
        <f t="shared" si="4"/>
        <v>45812500</v>
      </c>
      <c r="I174" s="32"/>
      <c r="J174" s="32"/>
      <c r="K174" s="32"/>
      <c r="L174" s="32"/>
      <c r="M174" s="32"/>
      <c r="N174" s="32"/>
      <c r="O174" s="32"/>
      <c r="P174" s="34"/>
    </row>
    <row r="175" spans="1:16" ht="23.25" customHeight="1">
      <c r="A175" s="11">
        <v>171</v>
      </c>
      <c r="B175" s="48" t="s">
        <v>90</v>
      </c>
      <c r="C175" s="30">
        <v>355803200</v>
      </c>
      <c r="D175" s="5">
        <f>'96'!D175+12</f>
        <v>42</v>
      </c>
      <c r="E175" s="31">
        <v>4</v>
      </c>
      <c r="F175" s="7">
        <f>'96'!F175+'96'!G175</f>
        <v>222377000</v>
      </c>
      <c r="G175" s="7">
        <f t="shared" si="5"/>
        <v>88950800</v>
      </c>
      <c r="H175" s="7">
        <f t="shared" si="4"/>
        <v>44475400</v>
      </c>
      <c r="I175" s="32"/>
      <c r="J175" s="32"/>
      <c r="K175" s="32"/>
      <c r="L175" s="32"/>
      <c r="M175" s="32"/>
      <c r="N175" s="32"/>
      <c r="O175" s="32"/>
      <c r="P175" s="34"/>
    </row>
    <row r="176" spans="1:16" ht="23.25" customHeight="1">
      <c r="A176" s="11">
        <v>172</v>
      </c>
      <c r="B176" s="48" t="s">
        <v>90</v>
      </c>
      <c r="C176" s="30">
        <v>57000000</v>
      </c>
      <c r="D176" s="5">
        <f>'96'!D176+12</f>
        <v>18</v>
      </c>
      <c r="E176" s="31">
        <v>4</v>
      </c>
      <c r="F176" s="7">
        <f>'96'!F176+'96'!G176</f>
        <v>7125000</v>
      </c>
      <c r="G176" s="29">
        <f>(C176/E176)*D176/12</f>
        <v>21375000</v>
      </c>
      <c r="H176" s="7">
        <f t="shared" si="4"/>
        <v>28500000</v>
      </c>
      <c r="I176" s="32"/>
      <c r="J176" s="32"/>
      <c r="K176" s="32"/>
      <c r="L176" s="32"/>
      <c r="M176" s="32"/>
      <c r="N176" s="32"/>
      <c r="O176" s="32"/>
      <c r="P176" s="34"/>
    </row>
    <row r="177" spans="1:16" ht="23.25" customHeight="1">
      <c r="A177" s="11">
        <v>173</v>
      </c>
      <c r="B177" s="48" t="s">
        <v>90</v>
      </c>
      <c r="C177" s="30">
        <v>80000000</v>
      </c>
      <c r="D177" s="5">
        <f>'96'!D177+12</f>
        <v>16</v>
      </c>
      <c r="E177" s="31">
        <v>4</v>
      </c>
      <c r="F177" s="7">
        <f>'96'!F177+'96'!G177</f>
        <v>6666666.666666667</v>
      </c>
      <c r="G177" s="29">
        <f>(C177/E177)*D177/12</f>
        <v>26666666.666666668</v>
      </c>
      <c r="H177" s="7">
        <f t="shared" si="4"/>
        <v>46666666.66666666</v>
      </c>
      <c r="I177" s="32"/>
      <c r="J177" s="32"/>
      <c r="K177" s="32"/>
      <c r="L177" s="32"/>
      <c r="M177" s="32"/>
      <c r="N177" s="32"/>
      <c r="O177" s="32"/>
      <c r="P177" s="34"/>
    </row>
    <row r="178" spans="1:16" ht="23.25" customHeight="1">
      <c r="A178" s="50">
        <v>174</v>
      </c>
      <c r="B178" s="48" t="s">
        <v>90</v>
      </c>
      <c r="C178" s="30">
        <v>100825000</v>
      </c>
      <c r="D178" s="5">
        <v>2</v>
      </c>
      <c r="E178" s="31">
        <v>4</v>
      </c>
      <c r="F178" s="29">
        <v>0</v>
      </c>
      <c r="G178" s="29">
        <f>C178/E178/6</f>
        <v>4201041.666666667</v>
      </c>
      <c r="H178" s="7">
        <f t="shared" si="4"/>
        <v>96623958.33333333</v>
      </c>
      <c r="I178" s="32"/>
      <c r="J178" s="32"/>
      <c r="K178" s="32"/>
      <c r="L178" s="32"/>
      <c r="M178" s="32"/>
      <c r="N178" s="32"/>
      <c r="O178" s="32"/>
      <c r="P178" s="34"/>
    </row>
    <row r="179" spans="1:16" ht="23.25" thickBot="1">
      <c r="A179" s="61" t="s">
        <v>67</v>
      </c>
      <c r="B179" s="62"/>
      <c r="C179" s="9">
        <f aca="true" t="shared" si="6" ref="C179:H179">SUM(C5:C178)</f>
        <v>6441265300</v>
      </c>
      <c r="D179" s="9">
        <f t="shared" si="6"/>
        <v>17118</v>
      </c>
      <c r="E179" s="9">
        <f t="shared" si="6"/>
        <v>1375</v>
      </c>
      <c r="F179" s="9">
        <f t="shared" si="6"/>
        <v>4656479770.749999</v>
      </c>
      <c r="G179" s="9">
        <f t="shared" si="6"/>
        <v>1349868133.3333335</v>
      </c>
      <c r="H179" s="9">
        <f t="shared" si="6"/>
        <v>434917396.5833333</v>
      </c>
      <c r="I179" s="9">
        <f aca="true" t="shared" si="7" ref="I179:P179">SUM(I5:I177)</f>
        <v>0</v>
      </c>
      <c r="J179" s="9">
        <f t="shared" si="7"/>
        <v>0</v>
      </c>
      <c r="K179" s="9">
        <f t="shared" si="7"/>
        <v>0</v>
      </c>
      <c r="L179" s="9">
        <f t="shared" si="7"/>
        <v>0</v>
      </c>
      <c r="M179" s="9">
        <f t="shared" si="7"/>
        <v>0</v>
      </c>
      <c r="N179" s="9">
        <f t="shared" si="7"/>
        <v>0</v>
      </c>
      <c r="O179" s="9">
        <f t="shared" si="7"/>
        <v>0</v>
      </c>
      <c r="P179" s="9">
        <f t="shared" si="7"/>
        <v>0</v>
      </c>
    </row>
    <row r="180" spans="1:8" ht="23.25" thickBot="1">
      <c r="A180" s="63" t="s">
        <v>112</v>
      </c>
      <c r="B180" s="63"/>
      <c r="C180" s="63"/>
      <c r="D180" s="63"/>
      <c r="E180" s="63"/>
      <c r="F180" s="63"/>
      <c r="G180" s="63"/>
      <c r="H180" s="63"/>
    </row>
    <row r="181" spans="1:8" ht="22.5">
      <c r="A181" s="27" t="s">
        <v>109</v>
      </c>
      <c r="B181" s="20" t="s">
        <v>1</v>
      </c>
      <c r="C181" s="20" t="s">
        <v>82</v>
      </c>
      <c r="D181" s="21" t="s">
        <v>60</v>
      </c>
      <c r="E181" s="21" t="s">
        <v>68</v>
      </c>
      <c r="F181" s="22" t="s">
        <v>73</v>
      </c>
      <c r="G181" s="22" t="s">
        <v>85</v>
      </c>
      <c r="H181" s="22" t="s">
        <v>62</v>
      </c>
    </row>
    <row r="182" spans="1:16" ht="22.5">
      <c r="A182" s="11">
        <v>1</v>
      </c>
      <c r="B182" s="6" t="s">
        <v>78</v>
      </c>
      <c r="C182" s="6">
        <v>48000000</v>
      </c>
      <c r="D182" s="6">
        <f>'96'!D181+12</f>
        <v>107</v>
      </c>
      <c r="E182" s="6">
        <v>20</v>
      </c>
      <c r="F182" s="7">
        <f>'96'!F181+'96'!G181</f>
        <v>16800000</v>
      </c>
      <c r="G182" s="7">
        <f>C182/E182</f>
        <v>2400000</v>
      </c>
      <c r="H182" s="7">
        <f aca="true" t="shared" si="8" ref="H182:H188">C182-F182-G182</f>
        <v>28800000</v>
      </c>
      <c r="I182" s="2"/>
      <c r="J182" s="2"/>
      <c r="K182" s="2"/>
      <c r="L182" s="2"/>
      <c r="M182" s="2"/>
      <c r="N182" s="2"/>
      <c r="O182" s="2"/>
      <c r="P182" s="3"/>
    </row>
    <row r="183" spans="1:16" ht="22.5">
      <c r="A183" s="11">
        <v>2</v>
      </c>
      <c r="B183" s="6" t="s">
        <v>79</v>
      </c>
      <c r="C183" s="6">
        <v>824000</v>
      </c>
      <c r="D183" s="6">
        <f>'96'!D182+12</f>
        <v>96</v>
      </c>
      <c r="E183" s="6">
        <v>4</v>
      </c>
      <c r="F183" s="7">
        <f>'96'!F182+'96'!G182</f>
        <v>824000</v>
      </c>
      <c r="G183" s="7">
        <v>0</v>
      </c>
      <c r="H183" s="7">
        <f t="shared" si="8"/>
        <v>0</v>
      </c>
      <c r="I183" s="2"/>
      <c r="J183" s="2"/>
      <c r="K183" s="2"/>
      <c r="L183" s="2"/>
      <c r="M183" s="2"/>
      <c r="N183" s="2"/>
      <c r="O183" s="2"/>
      <c r="P183" s="3"/>
    </row>
    <row r="184" spans="1:16" ht="22.5">
      <c r="A184" s="11">
        <v>3</v>
      </c>
      <c r="B184" s="45" t="s">
        <v>80</v>
      </c>
      <c r="C184" s="30">
        <v>7870000</v>
      </c>
      <c r="D184" s="6">
        <f>'96'!D183+12</f>
        <v>108</v>
      </c>
      <c r="E184" s="30">
        <v>5</v>
      </c>
      <c r="F184" s="7">
        <f>'96'!F183+'96'!G183</f>
        <v>7870000</v>
      </c>
      <c r="G184" s="7">
        <v>0</v>
      </c>
      <c r="H184" s="7">
        <f t="shared" si="8"/>
        <v>0</v>
      </c>
      <c r="I184" s="32"/>
      <c r="J184" s="32"/>
      <c r="K184" s="32"/>
      <c r="L184" s="32"/>
      <c r="M184" s="32"/>
      <c r="N184" s="32"/>
      <c r="O184" s="32"/>
      <c r="P184" s="33"/>
    </row>
    <row r="185" spans="1:16" ht="22.5">
      <c r="A185" s="11">
        <v>4</v>
      </c>
      <c r="B185" s="45" t="s">
        <v>99</v>
      </c>
      <c r="C185" s="30">
        <v>4179000</v>
      </c>
      <c r="D185" s="6">
        <f>'96'!D184+12</f>
        <v>72</v>
      </c>
      <c r="E185" s="30">
        <v>4</v>
      </c>
      <c r="F185" s="7">
        <f>'96'!F184+'96'!G184</f>
        <v>5223750</v>
      </c>
      <c r="G185" s="7">
        <f>C185/E185</f>
        <v>1044750</v>
      </c>
      <c r="H185" s="7">
        <f t="shared" si="8"/>
        <v>-2089500</v>
      </c>
      <c r="I185" s="32"/>
      <c r="J185" s="32"/>
      <c r="K185" s="32"/>
      <c r="L185" s="32"/>
      <c r="M185" s="32"/>
      <c r="N185" s="32"/>
      <c r="O185" s="32"/>
      <c r="P185" s="34"/>
    </row>
    <row r="186" spans="1:16" ht="22.5">
      <c r="A186" s="11">
        <v>5</v>
      </c>
      <c r="B186" s="46" t="s">
        <v>84</v>
      </c>
      <c r="C186" s="30">
        <v>237600000</v>
      </c>
      <c r="D186" s="6">
        <f>'96'!D185+12</f>
        <v>58</v>
      </c>
      <c r="E186" s="30">
        <v>5</v>
      </c>
      <c r="F186" s="7">
        <f>'96'!F185+'96'!G185</f>
        <v>182160000</v>
      </c>
      <c r="G186" s="7">
        <f>C186/E186</f>
        <v>47520000</v>
      </c>
      <c r="H186" s="7">
        <f t="shared" si="8"/>
        <v>7920000</v>
      </c>
      <c r="I186" s="47"/>
      <c r="J186" s="47"/>
      <c r="K186" s="47"/>
      <c r="L186" s="47"/>
      <c r="M186" s="47"/>
      <c r="N186" s="47"/>
      <c r="O186" s="47"/>
      <c r="P186" s="47"/>
    </row>
    <row r="187" spans="1:16" ht="22.5">
      <c r="A187" s="11">
        <v>6</v>
      </c>
      <c r="B187" s="46" t="s">
        <v>114</v>
      </c>
      <c r="C187" s="30">
        <v>50000000</v>
      </c>
      <c r="D187" s="6">
        <f>'96'!D186+12</f>
        <v>52</v>
      </c>
      <c r="E187" s="30">
        <v>5</v>
      </c>
      <c r="F187" s="7">
        <f>'96'!F186+'96'!G186</f>
        <v>33333333.333333336</v>
      </c>
      <c r="G187" s="7">
        <f>C187/E187</f>
        <v>10000000</v>
      </c>
      <c r="H187" s="7">
        <f t="shared" si="8"/>
        <v>6666666.666666664</v>
      </c>
      <c r="I187" s="47"/>
      <c r="J187" s="47"/>
      <c r="K187" s="47"/>
      <c r="L187" s="47"/>
      <c r="M187" s="47"/>
      <c r="N187" s="47"/>
      <c r="O187" s="47"/>
      <c r="P187" s="47"/>
    </row>
    <row r="188" spans="1:16" ht="22.5">
      <c r="A188" s="50">
        <v>7</v>
      </c>
      <c r="B188" s="46" t="s">
        <v>114</v>
      </c>
      <c r="C188" s="30">
        <v>83050000</v>
      </c>
      <c r="D188" s="6">
        <f>'96'!D187+12</f>
        <v>43</v>
      </c>
      <c r="E188" s="30">
        <v>5</v>
      </c>
      <c r="F188" s="7">
        <f>'96'!F187+'96'!G187</f>
        <v>42909166.666666664</v>
      </c>
      <c r="G188" s="7">
        <f>C188/E188</f>
        <v>16610000</v>
      </c>
      <c r="H188" s="7">
        <f t="shared" si="8"/>
        <v>23530833.333333336</v>
      </c>
      <c r="I188" s="47"/>
      <c r="J188" s="47"/>
      <c r="K188" s="47"/>
      <c r="L188" s="47"/>
      <c r="M188" s="47"/>
      <c r="N188" s="47"/>
      <c r="O188" s="47"/>
      <c r="P188" s="47"/>
    </row>
    <row r="189" spans="1:8" ht="23.25" thickBot="1">
      <c r="A189" s="61" t="s">
        <v>67</v>
      </c>
      <c r="B189" s="62"/>
      <c r="C189" s="9">
        <f aca="true" t="shared" si="9" ref="C189:H189">SUM(C182:C188)</f>
        <v>431523000</v>
      </c>
      <c r="D189" s="9">
        <f t="shared" si="9"/>
        <v>536</v>
      </c>
      <c r="E189" s="9">
        <f t="shared" si="9"/>
        <v>48</v>
      </c>
      <c r="F189" s="9">
        <f t="shared" si="9"/>
        <v>289120250</v>
      </c>
      <c r="G189" s="9">
        <f t="shared" si="9"/>
        <v>77574750</v>
      </c>
      <c r="H189" s="9">
        <f t="shared" si="9"/>
        <v>64828000</v>
      </c>
    </row>
  </sheetData>
  <sheetProtection/>
  <autoFilter ref="A4:P189"/>
  <mergeCells count="6">
    <mergeCell ref="A1:P1"/>
    <mergeCell ref="A2:P2"/>
    <mergeCell ref="A3:H3"/>
    <mergeCell ref="A179:B179"/>
    <mergeCell ref="A180:H180"/>
    <mergeCell ref="A189:B189"/>
  </mergeCells>
  <printOptions horizontalCentered="1"/>
  <pageMargins left="0.11811023622047245" right="0.11811023622047245" top="0" bottom="0" header="0.5118110236220472" footer="0.511811023622047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P189"/>
  <sheetViews>
    <sheetView rightToLeft="1" zoomScalePageLayoutView="0" workbookViewId="0" topLeftCell="A1">
      <pane ySplit="4" topLeftCell="A179" activePane="bottomLeft" state="frozen"/>
      <selection pane="topLeft" activeCell="A1" sqref="A1"/>
      <selection pane="bottomLeft" activeCell="F189" sqref="F189:G189"/>
    </sheetView>
  </sheetViews>
  <sheetFormatPr defaultColWidth="9.140625" defaultRowHeight="12.75"/>
  <cols>
    <col min="1" max="1" width="6.140625" style="1" bestFit="1" customWidth="1"/>
    <col min="2" max="2" width="25.28125" style="1" bestFit="1" customWidth="1"/>
    <col min="3" max="3" width="15.57421875" style="1" bestFit="1" customWidth="1"/>
    <col min="4" max="4" width="10.00390625" style="1" bestFit="1" customWidth="1"/>
    <col min="5" max="5" width="9.00390625" style="1" bestFit="1" customWidth="1"/>
    <col min="6" max="6" width="15.57421875" style="1" bestFit="1" customWidth="1"/>
    <col min="7" max="7" width="17.00390625" style="1" bestFit="1" customWidth="1"/>
    <col min="8" max="8" width="15.421875" style="1" bestFit="1" customWidth="1"/>
    <col min="9" max="9" width="15.7109375" style="1" hidden="1" customWidth="1"/>
    <col min="10" max="16" width="4.28125" style="1" hidden="1" customWidth="1"/>
    <col min="17" max="16384" width="9.140625" style="1" customWidth="1"/>
  </cols>
  <sheetData>
    <row r="1" spans="1:16" ht="22.5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2.5">
      <c r="A2" s="60" t="s">
        <v>126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23.25" thickBot="1">
      <c r="A3" s="64" t="s">
        <v>111</v>
      </c>
      <c r="B3" s="64"/>
      <c r="C3" s="64"/>
      <c r="D3" s="64"/>
      <c r="E3" s="64"/>
      <c r="F3" s="64"/>
      <c r="G3" s="64"/>
      <c r="H3" s="64"/>
      <c r="I3" s="39"/>
      <c r="J3" s="39"/>
      <c r="K3" s="39"/>
      <c r="L3" s="39"/>
      <c r="M3" s="39"/>
      <c r="N3" s="39"/>
      <c r="O3" s="39"/>
      <c r="P3" s="39"/>
    </row>
    <row r="4" spans="1:16" s="26" customFormat="1" ht="22.5">
      <c r="A4" s="27" t="s">
        <v>109</v>
      </c>
      <c r="B4" s="20" t="s">
        <v>1</v>
      </c>
      <c r="C4" s="20" t="s">
        <v>82</v>
      </c>
      <c r="D4" s="21" t="s">
        <v>60</v>
      </c>
      <c r="E4" s="21" t="s">
        <v>68</v>
      </c>
      <c r="F4" s="22" t="s">
        <v>73</v>
      </c>
      <c r="G4" s="22" t="s">
        <v>85</v>
      </c>
      <c r="H4" s="22" t="s">
        <v>62</v>
      </c>
      <c r="I4" s="23" t="s">
        <v>69</v>
      </c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4">
        <v>6</v>
      </c>
      <c r="P4" s="25">
        <v>7</v>
      </c>
    </row>
    <row r="5" spans="1:16" ht="22.5">
      <c r="A5" s="11">
        <v>1</v>
      </c>
      <c r="B5" s="5" t="s">
        <v>36</v>
      </c>
      <c r="C5" s="6">
        <v>2100000</v>
      </c>
      <c r="D5" s="5">
        <f>'96'!D5+12</f>
        <v>119</v>
      </c>
      <c r="E5" s="5">
        <v>10</v>
      </c>
      <c r="F5" s="7">
        <f>'97'!F5+'97'!G5</f>
        <v>2082500</v>
      </c>
      <c r="G5" s="7">
        <v>17500</v>
      </c>
      <c r="H5" s="7">
        <f aca="true" t="shared" si="0" ref="H5:H68">C5-F5-G5</f>
        <v>0</v>
      </c>
      <c r="I5" s="2"/>
      <c r="J5" s="2"/>
      <c r="K5" s="2"/>
      <c r="L5" s="2"/>
      <c r="M5" s="2"/>
      <c r="N5" s="2"/>
      <c r="O5" s="2"/>
      <c r="P5" s="3"/>
    </row>
    <row r="6" spans="1:16" ht="22.5">
      <c r="A6" s="11">
        <v>2</v>
      </c>
      <c r="B6" s="7" t="s">
        <v>10</v>
      </c>
      <c r="C6" s="6">
        <v>1400000</v>
      </c>
      <c r="D6" s="5">
        <f>'96'!D6+12</f>
        <v>119</v>
      </c>
      <c r="E6" s="5">
        <v>4</v>
      </c>
      <c r="F6" s="7">
        <f>'97'!F6+'97'!G6</f>
        <v>1400000.3333333333</v>
      </c>
      <c r="G6" s="7">
        <v>0</v>
      </c>
      <c r="H6" s="7">
        <v>0</v>
      </c>
      <c r="I6" s="2"/>
      <c r="J6" s="2"/>
      <c r="K6" s="2"/>
      <c r="L6" s="2"/>
      <c r="M6" s="2"/>
      <c r="N6" s="2"/>
      <c r="O6" s="2"/>
      <c r="P6" s="3"/>
    </row>
    <row r="7" spans="1:16" ht="22.5">
      <c r="A7" s="11">
        <v>3</v>
      </c>
      <c r="B7" s="7" t="s">
        <v>11</v>
      </c>
      <c r="C7" s="6">
        <v>3500000</v>
      </c>
      <c r="D7" s="5">
        <f>'96'!D7+12</f>
        <v>119</v>
      </c>
      <c r="E7" s="5">
        <v>10</v>
      </c>
      <c r="F7" s="7">
        <f>'97'!F7+'97'!G7</f>
        <v>3470833.333333333</v>
      </c>
      <c r="G7" s="7">
        <v>29166.666666666977</v>
      </c>
      <c r="H7" s="7">
        <f t="shared" si="0"/>
        <v>0</v>
      </c>
      <c r="I7" s="2"/>
      <c r="J7" s="2"/>
      <c r="K7" s="2"/>
      <c r="L7" s="2"/>
      <c r="M7" s="2"/>
      <c r="N7" s="2"/>
      <c r="O7" s="2"/>
      <c r="P7" s="3"/>
    </row>
    <row r="8" spans="1:16" ht="22.5">
      <c r="A8" s="11">
        <v>4</v>
      </c>
      <c r="B8" s="7" t="s">
        <v>12</v>
      </c>
      <c r="C8" s="6">
        <v>620000</v>
      </c>
      <c r="D8" s="5">
        <f>'96'!D8+12</f>
        <v>119</v>
      </c>
      <c r="E8" s="5">
        <v>10</v>
      </c>
      <c r="F8" s="7">
        <f>'97'!F8+'97'!G8</f>
        <v>614833.3333333334</v>
      </c>
      <c r="G8" s="7">
        <v>5166.666666666628</v>
      </c>
      <c r="H8" s="7">
        <f t="shared" si="0"/>
        <v>0</v>
      </c>
      <c r="I8" s="2"/>
      <c r="J8" s="2"/>
      <c r="K8" s="2"/>
      <c r="L8" s="2"/>
      <c r="M8" s="2"/>
      <c r="N8" s="2"/>
      <c r="O8" s="2"/>
      <c r="P8" s="3"/>
    </row>
    <row r="9" spans="1:16" ht="22.5">
      <c r="A9" s="11">
        <v>5</v>
      </c>
      <c r="B9" s="7" t="s">
        <v>12</v>
      </c>
      <c r="C9" s="6">
        <v>620000</v>
      </c>
      <c r="D9" s="5">
        <f>'96'!D9+12</f>
        <v>119</v>
      </c>
      <c r="E9" s="5">
        <v>10</v>
      </c>
      <c r="F9" s="7">
        <f>'97'!F9+'97'!G9</f>
        <v>614833.3333333334</v>
      </c>
      <c r="G9" s="7">
        <v>5166.666666666628</v>
      </c>
      <c r="H9" s="7">
        <f t="shared" si="0"/>
        <v>0</v>
      </c>
      <c r="I9" s="2"/>
      <c r="J9" s="2"/>
      <c r="K9" s="2"/>
      <c r="L9" s="2"/>
      <c r="M9" s="2"/>
      <c r="N9" s="2"/>
      <c r="O9" s="2"/>
      <c r="P9" s="3"/>
    </row>
    <row r="10" spans="1:16" ht="22.5">
      <c r="A10" s="11">
        <v>6</v>
      </c>
      <c r="B10" s="7" t="s">
        <v>12</v>
      </c>
      <c r="C10" s="6">
        <v>620000</v>
      </c>
      <c r="D10" s="5">
        <f>'96'!D10+12</f>
        <v>119</v>
      </c>
      <c r="E10" s="5">
        <v>10</v>
      </c>
      <c r="F10" s="7">
        <f>'97'!F10+'97'!G10</f>
        <v>614833.3333333334</v>
      </c>
      <c r="G10" s="7">
        <v>5166.666666666628</v>
      </c>
      <c r="H10" s="7">
        <f t="shared" si="0"/>
        <v>0</v>
      </c>
      <c r="I10" s="2"/>
      <c r="J10" s="2"/>
      <c r="K10" s="2"/>
      <c r="L10" s="2"/>
      <c r="M10" s="2"/>
      <c r="N10" s="2"/>
      <c r="O10" s="2"/>
      <c r="P10" s="3"/>
    </row>
    <row r="11" spans="1:16" ht="22.5">
      <c r="A11" s="11">
        <v>7</v>
      </c>
      <c r="B11" s="7" t="s">
        <v>12</v>
      </c>
      <c r="C11" s="6">
        <v>620000</v>
      </c>
      <c r="D11" s="5">
        <f>'96'!D11+12</f>
        <v>119</v>
      </c>
      <c r="E11" s="5">
        <v>10</v>
      </c>
      <c r="F11" s="7">
        <f>'97'!F11+'97'!G11</f>
        <v>614833.3333333334</v>
      </c>
      <c r="G11" s="7">
        <v>5166.666666666628</v>
      </c>
      <c r="H11" s="7">
        <f t="shared" si="0"/>
        <v>0</v>
      </c>
      <c r="I11" s="2"/>
      <c r="J11" s="2"/>
      <c r="K11" s="2"/>
      <c r="L11" s="2"/>
      <c r="M11" s="2"/>
      <c r="N11" s="2"/>
      <c r="O11" s="2"/>
      <c r="P11" s="3"/>
    </row>
    <row r="12" spans="1:16" ht="22.5">
      <c r="A12" s="11">
        <v>8</v>
      </c>
      <c r="B12" s="7" t="s">
        <v>13</v>
      </c>
      <c r="C12" s="8">
        <v>1450000</v>
      </c>
      <c r="D12" s="5">
        <f>'96'!D12+12</f>
        <v>119</v>
      </c>
      <c r="E12" s="5">
        <v>10</v>
      </c>
      <c r="F12" s="7">
        <f>'97'!F12+'97'!G12</f>
        <v>1437916.6666666665</v>
      </c>
      <c r="G12" s="7">
        <v>12083.333333333489</v>
      </c>
      <c r="H12" s="7">
        <f t="shared" si="0"/>
        <v>0</v>
      </c>
      <c r="I12" s="2"/>
      <c r="J12" s="2"/>
      <c r="K12" s="2"/>
      <c r="L12" s="2"/>
      <c r="M12" s="2"/>
      <c r="N12" s="2"/>
      <c r="O12" s="2"/>
      <c r="P12" s="3"/>
    </row>
    <row r="13" spans="1:16" ht="22.5">
      <c r="A13" s="11">
        <v>9</v>
      </c>
      <c r="B13" s="7" t="s">
        <v>14</v>
      </c>
      <c r="C13" s="6">
        <v>1350000</v>
      </c>
      <c r="D13" s="5">
        <f>'96'!D13+12</f>
        <v>119</v>
      </c>
      <c r="E13" s="5">
        <v>10</v>
      </c>
      <c r="F13" s="7">
        <f>'97'!F13+'97'!G13</f>
        <v>1338750</v>
      </c>
      <c r="G13" s="7">
        <v>11250</v>
      </c>
      <c r="H13" s="7">
        <f t="shared" si="0"/>
        <v>0</v>
      </c>
      <c r="I13" s="2"/>
      <c r="J13" s="2"/>
      <c r="K13" s="2"/>
      <c r="L13" s="2"/>
      <c r="M13" s="2"/>
      <c r="N13" s="2"/>
      <c r="O13" s="2"/>
      <c r="P13" s="3"/>
    </row>
    <row r="14" spans="1:16" ht="22.5">
      <c r="A14" s="11">
        <v>10</v>
      </c>
      <c r="B14" s="7" t="s">
        <v>15</v>
      </c>
      <c r="C14" s="6">
        <v>1450000</v>
      </c>
      <c r="D14" s="5">
        <f>'96'!D14+12</f>
        <v>119</v>
      </c>
      <c r="E14" s="5">
        <v>10</v>
      </c>
      <c r="F14" s="7">
        <f>'97'!F14+'97'!G14</f>
        <v>1437916.6666666665</v>
      </c>
      <c r="G14" s="7">
        <v>12083.333333333489</v>
      </c>
      <c r="H14" s="7">
        <f t="shared" si="0"/>
        <v>0</v>
      </c>
      <c r="I14" s="2"/>
      <c r="J14" s="2"/>
      <c r="K14" s="2"/>
      <c r="L14" s="2"/>
      <c r="M14" s="2"/>
      <c r="N14" s="2"/>
      <c r="O14" s="2"/>
      <c r="P14" s="3"/>
    </row>
    <row r="15" spans="1:16" ht="22.5">
      <c r="A15" s="11">
        <v>11</v>
      </c>
      <c r="B15" s="5" t="s">
        <v>17</v>
      </c>
      <c r="C15" s="6">
        <v>1200000</v>
      </c>
      <c r="D15" s="5">
        <f>'96'!D15+12</f>
        <v>119</v>
      </c>
      <c r="E15" s="5">
        <v>4</v>
      </c>
      <c r="F15" s="7">
        <f>'97'!F15+'97'!G15</f>
        <v>1200000</v>
      </c>
      <c r="G15" s="7">
        <v>0</v>
      </c>
      <c r="H15" s="7">
        <f t="shared" si="0"/>
        <v>0</v>
      </c>
      <c r="I15" s="2"/>
      <c r="J15" s="2"/>
      <c r="K15" s="2"/>
      <c r="L15" s="2"/>
      <c r="M15" s="2"/>
      <c r="N15" s="2"/>
      <c r="O15" s="2"/>
      <c r="P15" s="3"/>
    </row>
    <row r="16" spans="1:16" ht="22.5">
      <c r="A16" s="11">
        <v>12</v>
      </c>
      <c r="B16" s="5" t="s">
        <v>17</v>
      </c>
      <c r="C16" s="6">
        <v>1200000</v>
      </c>
      <c r="D16" s="5">
        <f>'96'!D16+12</f>
        <v>119</v>
      </c>
      <c r="E16" s="5">
        <v>4</v>
      </c>
      <c r="F16" s="7">
        <f>'97'!F16+'97'!G16</f>
        <v>1200000</v>
      </c>
      <c r="G16" s="7">
        <v>0</v>
      </c>
      <c r="H16" s="7">
        <f t="shared" si="0"/>
        <v>0</v>
      </c>
      <c r="I16" s="2"/>
      <c r="J16" s="2"/>
      <c r="K16" s="2"/>
      <c r="L16" s="2"/>
      <c r="M16" s="2"/>
      <c r="N16" s="2"/>
      <c r="O16" s="2"/>
      <c r="P16" s="3"/>
    </row>
    <row r="17" spans="1:16" ht="22.5">
      <c r="A17" s="11">
        <v>13</v>
      </c>
      <c r="B17" s="7" t="s">
        <v>16</v>
      </c>
      <c r="C17" s="6">
        <v>4000000</v>
      </c>
      <c r="D17" s="5">
        <f>'96'!D17+12</f>
        <v>119</v>
      </c>
      <c r="E17" s="5">
        <v>4</v>
      </c>
      <c r="F17" s="7">
        <f>'97'!F17+'97'!G17</f>
        <v>4000000</v>
      </c>
      <c r="G17" s="7">
        <v>0</v>
      </c>
      <c r="H17" s="7">
        <f t="shared" si="0"/>
        <v>0</v>
      </c>
      <c r="I17" s="2"/>
      <c r="J17" s="2"/>
      <c r="K17" s="2"/>
      <c r="L17" s="2"/>
      <c r="M17" s="2"/>
      <c r="N17" s="2"/>
      <c r="O17" s="2"/>
      <c r="P17" s="3"/>
    </row>
    <row r="18" spans="1:16" ht="22.5">
      <c r="A18" s="11">
        <v>14</v>
      </c>
      <c r="B18" s="7" t="s">
        <v>16</v>
      </c>
      <c r="C18" s="6">
        <v>4000000</v>
      </c>
      <c r="D18" s="5">
        <f>'96'!D18+12</f>
        <v>119</v>
      </c>
      <c r="E18" s="5">
        <v>4</v>
      </c>
      <c r="F18" s="7">
        <f>'97'!F18+'97'!G18</f>
        <v>4000000</v>
      </c>
      <c r="G18" s="7">
        <v>0</v>
      </c>
      <c r="H18" s="7">
        <f t="shared" si="0"/>
        <v>0</v>
      </c>
      <c r="I18" s="2"/>
      <c r="J18" s="2"/>
      <c r="K18" s="2"/>
      <c r="L18" s="2"/>
      <c r="M18" s="2"/>
      <c r="N18" s="2"/>
      <c r="O18" s="2"/>
      <c r="P18" s="3"/>
    </row>
    <row r="19" spans="1:16" ht="22.5">
      <c r="A19" s="11">
        <v>15</v>
      </c>
      <c r="B19" s="5" t="s">
        <v>18</v>
      </c>
      <c r="C19" s="6">
        <v>50000</v>
      </c>
      <c r="D19" s="5">
        <f>'96'!D19+12</f>
        <v>119</v>
      </c>
      <c r="E19" s="5">
        <v>4</v>
      </c>
      <c r="F19" s="7">
        <f>'97'!F19+'97'!G19</f>
        <v>50000.333333333336</v>
      </c>
      <c r="G19" s="7">
        <v>0</v>
      </c>
      <c r="H19" s="7">
        <v>0</v>
      </c>
      <c r="I19" s="2"/>
      <c r="J19" s="2"/>
      <c r="K19" s="2"/>
      <c r="L19" s="2"/>
      <c r="M19" s="2"/>
      <c r="N19" s="2"/>
      <c r="O19" s="2"/>
      <c r="P19" s="3"/>
    </row>
    <row r="20" spans="1:16" ht="22.5">
      <c r="A20" s="11">
        <v>16</v>
      </c>
      <c r="B20" s="5" t="s">
        <v>18</v>
      </c>
      <c r="C20" s="6">
        <v>50000</v>
      </c>
      <c r="D20" s="5">
        <f>'96'!D20+12</f>
        <v>119</v>
      </c>
      <c r="E20" s="5">
        <v>4</v>
      </c>
      <c r="F20" s="7">
        <f>'97'!F20+'97'!G20</f>
        <v>50000.333333333336</v>
      </c>
      <c r="G20" s="7">
        <v>0</v>
      </c>
      <c r="H20" s="7">
        <v>0</v>
      </c>
      <c r="I20" s="2"/>
      <c r="J20" s="2"/>
      <c r="K20" s="2"/>
      <c r="L20" s="2"/>
      <c r="M20" s="2"/>
      <c r="N20" s="2"/>
      <c r="O20" s="2"/>
      <c r="P20" s="3"/>
    </row>
    <row r="21" spans="1:16" ht="22.5">
      <c r="A21" s="11">
        <v>17</v>
      </c>
      <c r="B21" s="5" t="s">
        <v>19</v>
      </c>
      <c r="C21" s="6">
        <v>200000</v>
      </c>
      <c r="D21" s="5">
        <f>'96'!D21+12</f>
        <v>119</v>
      </c>
      <c r="E21" s="5">
        <v>4</v>
      </c>
      <c r="F21" s="7">
        <f>'97'!F21+'97'!G21</f>
        <v>200000.33333333334</v>
      </c>
      <c r="G21" s="7">
        <v>0</v>
      </c>
      <c r="H21" s="7">
        <v>0</v>
      </c>
      <c r="I21" s="2"/>
      <c r="J21" s="2"/>
      <c r="K21" s="2"/>
      <c r="L21" s="2"/>
      <c r="M21" s="2"/>
      <c r="N21" s="2"/>
      <c r="O21" s="2"/>
      <c r="P21" s="3"/>
    </row>
    <row r="22" spans="1:16" ht="22.5">
      <c r="A22" s="11">
        <v>18</v>
      </c>
      <c r="B22" s="5" t="s">
        <v>19</v>
      </c>
      <c r="C22" s="6">
        <v>200000</v>
      </c>
      <c r="D22" s="5">
        <f>'96'!D22+12</f>
        <v>119</v>
      </c>
      <c r="E22" s="5">
        <v>4</v>
      </c>
      <c r="F22" s="7">
        <f>'97'!F22+'97'!G22</f>
        <v>200000.33333333334</v>
      </c>
      <c r="G22" s="7">
        <v>0</v>
      </c>
      <c r="H22" s="7">
        <v>0</v>
      </c>
      <c r="I22" s="2"/>
      <c r="J22" s="2"/>
      <c r="K22" s="2"/>
      <c r="L22" s="2"/>
      <c r="M22" s="2"/>
      <c r="N22" s="2"/>
      <c r="O22" s="2"/>
      <c r="P22" s="3"/>
    </row>
    <row r="23" spans="1:16" ht="22.5">
      <c r="A23" s="11">
        <v>19</v>
      </c>
      <c r="B23" s="5" t="s">
        <v>20</v>
      </c>
      <c r="C23" s="6">
        <v>600000</v>
      </c>
      <c r="D23" s="5">
        <f>'96'!D23+12</f>
        <v>119</v>
      </c>
      <c r="E23" s="5">
        <v>10</v>
      </c>
      <c r="F23" s="7">
        <f>'97'!F23+'97'!G23</f>
        <v>595000</v>
      </c>
      <c r="G23" s="7">
        <v>5000</v>
      </c>
      <c r="H23" s="7">
        <f t="shared" si="0"/>
        <v>0</v>
      </c>
      <c r="I23" s="2"/>
      <c r="J23" s="2"/>
      <c r="K23" s="2"/>
      <c r="L23" s="2"/>
      <c r="M23" s="2"/>
      <c r="N23" s="2"/>
      <c r="O23" s="2"/>
      <c r="P23" s="3"/>
    </row>
    <row r="24" spans="1:16" ht="22.5">
      <c r="A24" s="11">
        <v>20</v>
      </c>
      <c r="B24" s="5" t="s">
        <v>20</v>
      </c>
      <c r="C24" s="6">
        <v>600000</v>
      </c>
      <c r="D24" s="5">
        <f>'96'!D24+12</f>
        <v>119</v>
      </c>
      <c r="E24" s="5">
        <v>10</v>
      </c>
      <c r="F24" s="7">
        <f>'97'!F24+'97'!G24</f>
        <v>595000</v>
      </c>
      <c r="G24" s="7">
        <v>5000</v>
      </c>
      <c r="H24" s="7">
        <f t="shared" si="0"/>
        <v>0</v>
      </c>
      <c r="I24" s="2"/>
      <c r="J24" s="2"/>
      <c r="K24" s="2"/>
      <c r="L24" s="2"/>
      <c r="M24" s="2"/>
      <c r="N24" s="2"/>
      <c r="O24" s="2"/>
      <c r="P24" s="3"/>
    </row>
    <row r="25" spans="1:16" ht="22.5">
      <c r="A25" s="11">
        <v>21</v>
      </c>
      <c r="B25" s="7" t="s">
        <v>21</v>
      </c>
      <c r="C25" s="6">
        <f>7490000-1200000</f>
        <v>6290000</v>
      </c>
      <c r="D25" s="5">
        <f>'96'!D25+12</f>
        <v>119</v>
      </c>
      <c r="E25" s="5">
        <v>10</v>
      </c>
      <c r="F25" s="7">
        <f>'97'!F25+'97'!G25</f>
        <v>6237583.333333334</v>
      </c>
      <c r="G25" s="7">
        <v>52416.666666666046</v>
      </c>
      <c r="H25" s="7">
        <f t="shared" si="0"/>
        <v>0</v>
      </c>
      <c r="I25" s="2"/>
      <c r="J25" s="2"/>
      <c r="K25" s="2"/>
      <c r="L25" s="2"/>
      <c r="M25" s="2"/>
      <c r="N25" s="2"/>
      <c r="O25" s="2"/>
      <c r="P25" s="3"/>
    </row>
    <row r="26" spans="1:16" ht="22.5">
      <c r="A26" s="11">
        <v>22</v>
      </c>
      <c r="B26" s="5" t="s">
        <v>22</v>
      </c>
      <c r="C26" s="6">
        <v>400000</v>
      </c>
      <c r="D26" s="5">
        <f>'96'!D26+12</f>
        <v>119</v>
      </c>
      <c r="E26" s="5">
        <v>10</v>
      </c>
      <c r="F26" s="7">
        <f>'97'!F26+'97'!G26</f>
        <v>396666.6666666666</v>
      </c>
      <c r="G26" s="7">
        <v>3333.333333333372</v>
      </c>
      <c r="H26" s="7">
        <f t="shared" si="0"/>
        <v>0</v>
      </c>
      <c r="I26" s="2"/>
      <c r="J26" s="2"/>
      <c r="K26" s="2"/>
      <c r="L26" s="2"/>
      <c r="M26" s="2"/>
      <c r="N26" s="2"/>
      <c r="O26" s="2"/>
      <c r="P26" s="3"/>
    </row>
    <row r="27" spans="1:16" ht="22.5">
      <c r="A27" s="11">
        <v>23</v>
      </c>
      <c r="B27" s="5" t="s">
        <v>23</v>
      </c>
      <c r="C27" s="6">
        <v>2500000</v>
      </c>
      <c r="D27" s="5">
        <f>'96'!D27+12</f>
        <v>119</v>
      </c>
      <c r="E27" s="5">
        <v>10</v>
      </c>
      <c r="F27" s="7">
        <f>'97'!F27+'97'!G27</f>
        <v>2479166.6666666665</v>
      </c>
      <c r="G27" s="7">
        <v>20833.33333333349</v>
      </c>
      <c r="H27" s="7">
        <f t="shared" si="0"/>
        <v>0</v>
      </c>
      <c r="I27" s="2"/>
      <c r="J27" s="2"/>
      <c r="K27" s="2"/>
      <c r="L27" s="2"/>
      <c r="M27" s="2"/>
      <c r="N27" s="2"/>
      <c r="O27" s="2"/>
      <c r="P27" s="3"/>
    </row>
    <row r="28" spans="1:16" ht="22.5">
      <c r="A28" s="11">
        <v>24</v>
      </c>
      <c r="B28" s="5" t="s">
        <v>24</v>
      </c>
      <c r="C28" s="6">
        <v>10940000</v>
      </c>
      <c r="D28" s="5">
        <f>'96'!D28+12</f>
        <v>119</v>
      </c>
      <c r="E28" s="5">
        <v>10</v>
      </c>
      <c r="F28" s="7">
        <f>'97'!F28+'97'!G28</f>
        <v>10848833.333333334</v>
      </c>
      <c r="G28" s="7">
        <v>91166.66666666605</v>
      </c>
      <c r="H28" s="7">
        <f t="shared" si="0"/>
        <v>0</v>
      </c>
      <c r="I28" s="2"/>
      <c r="J28" s="2"/>
      <c r="K28" s="2"/>
      <c r="L28" s="2"/>
      <c r="M28" s="2"/>
      <c r="N28" s="2"/>
      <c r="O28" s="2"/>
      <c r="P28" s="3"/>
    </row>
    <row r="29" spans="1:16" ht="22.5">
      <c r="A29" s="11">
        <v>25</v>
      </c>
      <c r="B29" s="5" t="s">
        <v>25</v>
      </c>
      <c r="C29" s="6">
        <v>1500000</v>
      </c>
      <c r="D29" s="5">
        <f>'96'!D29+12</f>
        <v>118</v>
      </c>
      <c r="E29" s="5">
        <v>10</v>
      </c>
      <c r="F29" s="7">
        <f>'97'!F29+'97'!G29</f>
        <v>1475000</v>
      </c>
      <c r="G29" s="7">
        <v>25000</v>
      </c>
      <c r="H29" s="7">
        <f t="shared" si="0"/>
        <v>0</v>
      </c>
      <c r="I29" s="2"/>
      <c r="J29" s="2"/>
      <c r="K29" s="2"/>
      <c r="L29" s="2"/>
      <c r="M29" s="2"/>
      <c r="N29" s="2"/>
      <c r="O29" s="2"/>
      <c r="P29" s="3"/>
    </row>
    <row r="30" spans="1:16" ht="22.5">
      <c r="A30" s="11">
        <v>26</v>
      </c>
      <c r="B30" s="5" t="s">
        <v>20</v>
      </c>
      <c r="C30" s="6">
        <v>180000</v>
      </c>
      <c r="D30" s="5">
        <f>'96'!D30+12</f>
        <v>118</v>
      </c>
      <c r="E30" s="5">
        <v>10</v>
      </c>
      <c r="F30" s="7">
        <f>'97'!F30+'97'!G30</f>
        <v>177000</v>
      </c>
      <c r="G30" s="7">
        <v>3000</v>
      </c>
      <c r="H30" s="7">
        <f t="shared" si="0"/>
        <v>0</v>
      </c>
      <c r="I30" s="2"/>
      <c r="J30" s="2"/>
      <c r="K30" s="2"/>
      <c r="L30" s="2"/>
      <c r="M30" s="2"/>
      <c r="N30" s="2"/>
      <c r="O30" s="2"/>
      <c r="P30" s="3"/>
    </row>
    <row r="31" spans="1:16" ht="22.5">
      <c r="A31" s="11">
        <v>27</v>
      </c>
      <c r="B31" s="5" t="s">
        <v>26</v>
      </c>
      <c r="C31" s="6">
        <v>752500</v>
      </c>
      <c r="D31" s="5">
        <f>'96'!D31+12</f>
        <v>118</v>
      </c>
      <c r="E31" s="5">
        <v>10</v>
      </c>
      <c r="F31" s="7">
        <f>'97'!F31+'97'!G31</f>
        <v>739958.3333333334</v>
      </c>
      <c r="G31" s="7">
        <v>12541.666666666628</v>
      </c>
      <c r="H31" s="7">
        <f t="shared" si="0"/>
        <v>0</v>
      </c>
      <c r="I31" s="2"/>
      <c r="J31" s="2"/>
      <c r="K31" s="2"/>
      <c r="L31" s="2"/>
      <c r="M31" s="2"/>
      <c r="N31" s="2"/>
      <c r="O31" s="2"/>
      <c r="P31" s="3"/>
    </row>
    <row r="32" spans="1:16" ht="22.5">
      <c r="A32" s="11">
        <v>28</v>
      </c>
      <c r="B32" s="5" t="s">
        <v>26</v>
      </c>
      <c r="C32" s="6">
        <v>752500</v>
      </c>
      <c r="D32" s="5">
        <f>'96'!D32+12</f>
        <v>118</v>
      </c>
      <c r="E32" s="5">
        <v>10</v>
      </c>
      <c r="F32" s="7">
        <f>'97'!F32+'97'!G32</f>
        <v>739958.3333333334</v>
      </c>
      <c r="G32" s="7">
        <v>12541.666666666628</v>
      </c>
      <c r="H32" s="7">
        <f t="shared" si="0"/>
        <v>0</v>
      </c>
      <c r="I32" s="2"/>
      <c r="J32" s="2"/>
      <c r="K32" s="2"/>
      <c r="L32" s="2"/>
      <c r="M32" s="2"/>
      <c r="N32" s="2"/>
      <c r="O32" s="2"/>
      <c r="P32" s="3"/>
    </row>
    <row r="33" spans="1:16" ht="22.5">
      <c r="A33" s="11">
        <v>29</v>
      </c>
      <c r="B33" s="5" t="s">
        <v>4</v>
      </c>
      <c r="C33" s="6">
        <v>850000</v>
      </c>
      <c r="D33" s="5">
        <f>'96'!D33+12</f>
        <v>118</v>
      </c>
      <c r="E33" s="5">
        <v>10</v>
      </c>
      <c r="F33" s="7">
        <f>'97'!F33+'97'!G33</f>
        <v>835833.3333333333</v>
      </c>
      <c r="G33" s="7">
        <v>14166.666666666744</v>
      </c>
      <c r="H33" s="7">
        <f t="shared" si="0"/>
        <v>0</v>
      </c>
      <c r="I33" s="2"/>
      <c r="J33" s="2"/>
      <c r="K33" s="2"/>
      <c r="L33" s="2"/>
      <c r="M33" s="2"/>
      <c r="N33" s="2"/>
      <c r="O33" s="2"/>
      <c r="P33" s="3"/>
    </row>
    <row r="34" spans="1:16" ht="22.5">
      <c r="A34" s="11">
        <v>30</v>
      </c>
      <c r="B34" s="5" t="s">
        <v>4</v>
      </c>
      <c r="C34" s="6">
        <v>850000</v>
      </c>
      <c r="D34" s="5">
        <f>'96'!D34+12</f>
        <v>118</v>
      </c>
      <c r="E34" s="5">
        <v>10</v>
      </c>
      <c r="F34" s="7">
        <f>'97'!F34+'97'!G34</f>
        <v>835833.3333333333</v>
      </c>
      <c r="G34" s="7">
        <v>14166.666666666744</v>
      </c>
      <c r="H34" s="7">
        <f t="shared" si="0"/>
        <v>0</v>
      </c>
      <c r="I34" s="2"/>
      <c r="J34" s="2"/>
      <c r="K34" s="2"/>
      <c r="L34" s="2"/>
      <c r="M34" s="2"/>
      <c r="N34" s="2"/>
      <c r="O34" s="2"/>
      <c r="P34" s="3"/>
    </row>
    <row r="35" spans="1:16" ht="22.5">
      <c r="A35" s="11">
        <v>31</v>
      </c>
      <c r="B35" s="5" t="s">
        <v>4</v>
      </c>
      <c r="C35" s="6">
        <v>850000</v>
      </c>
      <c r="D35" s="5">
        <f>'96'!D35+12</f>
        <v>118</v>
      </c>
      <c r="E35" s="5">
        <v>10</v>
      </c>
      <c r="F35" s="7">
        <f>'97'!F35+'97'!G35</f>
        <v>835833.3333333333</v>
      </c>
      <c r="G35" s="7">
        <v>14166.666666666744</v>
      </c>
      <c r="H35" s="7">
        <f t="shared" si="0"/>
        <v>0</v>
      </c>
      <c r="I35" s="2"/>
      <c r="J35" s="2"/>
      <c r="K35" s="2"/>
      <c r="L35" s="2"/>
      <c r="M35" s="2"/>
      <c r="N35" s="2"/>
      <c r="O35" s="2"/>
      <c r="P35" s="3"/>
    </row>
    <row r="36" spans="1:16" ht="22.5">
      <c r="A36" s="11">
        <v>32</v>
      </c>
      <c r="B36" s="5" t="s">
        <v>5</v>
      </c>
      <c r="C36" s="6">
        <f>1900000-295000</f>
        <v>1605000</v>
      </c>
      <c r="D36" s="5">
        <f>'96'!D36+12</f>
        <v>118</v>
      </c>
      <c r="E36" s="5">
        <v>10</v>
      </c>
      <c r="F36" s="7">
        <f>'97'!F36+'97'!G36</f>
        <v>1578250</v>
      </c>
      <c r="G36" s="7">
        <v>26750</v>
      </c>
      <c r="H36" s="7">
        <f t="shared" si="0"/>
        <v>0</v>
      </c>
      <c r="I36" s="2"/>
      <c r="J36" s="2"/>
      <c r="K36" s="2"/>
      <c r="L36" s="2"/>
      <c r="M36" s="2"/>
      <c r="N36" s="2"/>
      <c r="O36" s="2"/>
      <c r="P36" s="3"/>
    </row>
    <row r="37" spans="1:16" ht="22.5">
      <c r="A37" s="11">
        <v>33</v>
      </c>
      <c r="B37" s="5" t="s">
        <v>6</v>
      </c>
      <c r="C37" s="6">
        <v>820000</v>
      </c>
      <c r="D37" s="5">
        <f>'96'!D37+12</f>
        <v>118</v>
      </c>
      <c r="E37" s="5">
        <v>10</v>
      </c>
      <c r="F37" s="7">
        <f>'97'!F37+'97'!G37</f>
        <v>806333.3333333333</v>
      </c>
      <c r="G37" s="7">
        <v>13666.666666666744</v>
      </c>
      <c r="H37" s="7">
        <f t="shared" si="0"/>
        <v>0</v>
      </c>
      <c r="I37" s="2"/>
      <c r="J37" s="2"/>
      <c r="K37" s="2"/>
      <c r="L37" s="2"/>
      <c r="M37" s="2"/>
      <c r="N37" s="2"/>
      <c r="O37" s="2"/>
      <c r="P37" s="3"/>
    </row>
    <row r="38" spans="1:16" ht="22.5">
      <c r="A38" s="11">
        <v>34</v>
      </c>
      <c r="B38" s="5" t="s">
        <v>6</v>
      </c>
      <c r="C38" s="6">
        <v>820000</v>
      </c>
      <c r="D38" s="5">
        <f>'96'!D38+12</f>
        <v>118</v>
      </c>
      <c r="E38" s="5">
        <v>10</v>
      </c>
      <c r="F38" s="7">
        <f>'97'!F38+'97'!G38</f>
        <v>806333.3333333333</v>
      </c>
      <c r="G38" s="7">
        <v>13666.666666666744</v>
      </c>
      <c r="H38" s="7">
        <f t="shared" si="0"/>
        <v>0</v>
      </c>
      <c r="I38" s="2"/>
      <c r="J38" s="2"/>
      <c r="K38" s="2"/>
      <c r="L38" s="2"/>
      <c r="M38" s="2"/>
      <c r="N38" s="2"/>
      <c r="O38" s="2"/>
      <c r="P38" s="3"/>
    </row>
    <row r="39" spans="1:16" ht="22.5">
      <c r="A39" s="11">
        <v>35</v>
      </c>
      <c r="B39" s="7" t="s">
        <v>27</v>
      </c>
      <c r="C39" s="6">
        <v>110000</v>
      </c>
      <c r="D39" s="5">
        <f>'96'!D39+12</f>
        <v>118</v>
      </c>
      <c r="E39" s="5">
        <v>10</v>
      </c>
      <c r="F39" s="7">
        <f>'97'!F39+'97'!G39</f>
        <v>108166.66666666666</v>
      </c>
      <c r="G39" s="7">
        <v>1833.333333333343</v>
      </c>
      <c r="H39" s="7">
        <f t="shared" si="0"/>
        <v>0</v>
      </c>
      <c r="I39" s="2"/>
      <c r="J39" s="2"/>
      <c r="K39" s="2"/>
      <c r="L39" s="2"/>
      <c r="M39" s="2"/>
      <c r="N39" s="2"/>
      <c r="O39" s="2"/>
      <c r="P39" s="3"/>
    </row>
    <row r="40" spans="1:16" ht="22.5">
      <c r="A40" s="11">
        <v>36</v>
      </c>
      <c r="B40" s="7" t="s">
        <v>28</v>
      </c>
      <c r="C40" s="6">
        <v>65000</v>
      </c>
      <c r="D40" s="5">
        <f>'96'!D40+12</f>
        <v>118</v>
      </c>
      <c r="E40" s="5">
        <v>10</v>
      </c>
      <c r="F40" s="7">
        <f>'97'!F40+'97'!G40</f>
        <v>63916.66666666667</v>
      </c>
      <c r="G40" s="7">
        <v>1083.3333333333285</v>
      </c>
      <c r="H40" s="7">
        <f t="shared" si="0"/>
        <v>0</v>
      </c>
      <c r="I40" s="2"/>
      <c r="J40" s="2"/>
      <c r="K40" s="2"/>
      <c r="L40" s="2"/>
      <c r="M40" s="2"/>
      <c r="N40" s="2"/>
      <c r="O40" s="2"/>
      <c r="P40" s="3"/>
    </row>
    <row r="41" spans="1:16" ht="22.5">
      <c r="A41" s="11">
        <v>37</v>
      </c>
      <c r="B41" s="7" t="s">
        <v>28</v>
      </c>
      <c r="C41" s="6">
        <v>65000</v>
      </c>
      <c r="D41" s="5">
        <f>'96'!D41+12</f>
        <v>118</v>
      </c>
      <c r="E41" s="5">
        <v>10</v>
      </c>
      <c r="F41" s="7">
        <f>'97'!F41+'97'!G41</f>
        <v>63916.66666666667</v>
      </c>
      <c r="G41" s="7">
        <v>1083.3333333333285</v>
      </c>
      <c r="H41" s="7">
        <f t="shared" si="0"/>
        <v>0</v>
      </c>
      <c r="I41" s="2"/>
      <c r="J41" s="2"/>
      <c r="K41" s="2"/>
      <c r="L41" s="2"/>
      <c r="M41" s="2"/>
      <c r="N41" s="2"/>
      <c r="O41" s="2"/>
      <c r="P41" s="3"/>
    </row>
    <row r="42" spans="1:16" ht="22.5">
      <c r="A42" s="11">
        <v>38</v>
      </c>
      <c r="B42" s="7" t="s">
        <v>29</v>
      </c>
      <c r="C42" s="6">
        <v>55000</v>
      </c>
      <c r="D42" s="5">
        <f>'96'!D42+12</f>
        <v>118</v>
      </c>
      <c r="E42" s="5">
        <v>10</v>
      </c>
      <c r="F42" s="7">
        <f>'97'!F42+'97'!G42</f>
        <v>54083.33333333333</v>
      </c>
      <c r="G42" s="7">
        <v>916.6666666666715</v>
      </c>
      <c r="H42" s="7">
        <f t="shared" si="0"/>
        <v>0</v>
      </c>
      <c r="I42" s="2"/>
      <c r="J42" s="2"/>
      <c r="K42" s="2"/>
      <c r="L42" s="2"/>
      <c r="M42" s="2"/>
      <c r="N42" s="2"/>
      <c r="O42" s="2"/>
      <c r="P42" s="3"/>
    </row>
    <row r="43" spans="1:16" ht="22.5">
      <c r="A43" s="11">
        <v>39</v>
      </c>
      <c r="B43" s="5" t="s">
        <v>7</v>
      </c>
      <c r="C43" s="6">
        <v>6940000</v>
      </c>
      <c r="D43" s="5">
        <f>'96'!D43+12</f>
        <v>118</v>
      </c>
      <c r="E43" s="5">
        <v>10</v>
      </c>
      <c r="F43" s="7">
        <f>'97'!F43+'97'!G43</f>
        <v>6824333.333333334</v>
      </c>
      <c r="G43" s="7">
        <v>115666.66666666605</v>
      </c>
      <c r="H43" s="7">
        <f t="shared" si="0"/>
        <v>0</v>
      </c>
      <c r="I43" s="2"/>
      <c r="J43" s="2"/>
      <c r="K43" s="2"/>
      <c r="L43" s="2"/>
      <c r="M43" s="2"/>
      <c r="N43" s="2"/>
      <c r="O43" s="2"/>
      <c r="P43" s="3"/>
    </row>
    <row r="44" spans="1:16" ht="22.5">
      <c r="A44" s="11">
        <v>40</v>
      </c>
      <c r="B44" s="7" t="s">
        <v>30</v>
      </c>
      <c r="C44" s="6">
        <v>1950000</v>
      </c>
      <c r="D44" s="5">
        <f>'96'!D44+12</f>
        <v>117</v>
      </c>
      <c r="E44" s="5">
        <v>4</v>
      </c>
      <c r="F44" s="7">
        <f>'97'!F44+'97'!G44</f>
        <v>1950000</v>
      </c>
      <c r="G44" s="7">
        <v>0</v>
      </c>
      <c r="H44" s="7">
        <f t="shared" si="0"/>
        <v>0</v>
      </c>
      <c r="I44" s="2"/>
      <c r="J44" s="2"/>
      <c r="K44" s="2"/>
      <c r="L44" s="2"/>
      <c r="M44" s="2"/>
      <c r="N44" s="2"/>
      <c r="O44" s="2"/>
      <c r="P44" s="3"/>
    </row>
    <row r="45" spans="1:16" ht="22.5">
      <c r="A45" s="11">
        <v>41</v>
      </c>
      <c r="B45" s="7" t="s">
        <v>30</v>
      </c>
      <c r="C45" s="6">
        <v>1950000</v>
      </c>
      <c r="D45" s="5">
        <f>'96'!D45+12</f>
        <v>117</v>
      </c>
      <c r="E45" s="5">
        <v>4</v>
      </c>
      <c r="F45" s="7">
        <f>'97'!F45+'97'!G45</f>
        <v>1950000</v>
      </c>
      <c r="G45" s="7">
        <v>0</v>
      </c>
      <c r="H45" s="7">
        <f t="shared" si="0"/>
        <v>0</v>
      </c>
      <c r="I45" s="2"/>
      <c r="J45" s="2"/>
      <c r="K45" s="2"/>
      <c r="L45" s="2"/>
      <c r="M45" s="2"/>
      <c r="N45" s="2"/>
      <c r="O45" s="2"/>
      <c r="P45" s="3"/>
    </row>
    <row r="46" spans="1:16" ht="22.5">
      <c r="A46" s="11">
        <v>42</v>
      </c>
      <c r="B46" s="7" t="s">
        <v>30</v>
      </c>
      <c r="C46" s="6">
        <v>1950000</v>
      </c>
      <c r="D46" s="5">
        <f>'96'!D46+12</f>
        <v>117</v>
      </c>
      <c r="E46" s="5">
        <v>4</v>
      </c>
      <c r="F46" s="7">
        <f>'97'!F46+'97'!G46</f>
        <v>1950000</v>
      </c>
      <c r="G46" s="7">
        <v>0</v>
      </c>
      <c r="H46" s="7">
        <f t="shared" si="0"/>
        <v>0</v>
      </c>
      <c r="I46" s="2"/>
      <c r="J46" s="2"/>
      <c r="K46" s="2"/>
      <c r="L46" s="2"/>
      <c r="M46" s="2"/>
      <c r="N46" s="2"/>
      <c r="O46" s="2"/>
      <c r="P46" s="3"/>
    </row>
    <row r="47" spans="1:16" ht="22.5">
      <c r="A47" s="11">
        <v>43</v>
      </c>
      <c r="B47" s="5" t="s">
        <v>19</v>
      </c>
      <c r="C47" s="6">
        <v>300000</v>
      </c>
      <c r="D47" s="5">
        <f>'96'!D47+12</f>
        <v>117</v>
      </c>
      <c r="E47" s="5">
        <v>4</v>
      </c>
      <c r="F47" s="7">
        <f>'97'!F47+'97'!G47</f>
        <v>300000</v>
      </c>
      <c r="G47" s="7">
        <v>0</v>
      </c>
      <c r="H47" s="7">
        <f t="shared" si="0"/>
        <v>0</v>
      </c>
      <c r="I47" s="2"/>
      <c r="J47" s="2"/>
      <c r="K47" s="2"/>
      <c r="L47" s="2"/>
      <c r="M47" s="2"/>
      <c r="N47" s="2"/>
      <c r="O47" s="2"/>
      <c r="P47" s="3"/>
    </row>
    <row r="48" spans="1:16" ht="22.5">
      <c r="A48" s="11">
        <v>44</v>
      </c>
      <c r="B48" s="5" t="s">
        <v>19</v>
      </c>
      <c r="C48" s="6">
        <v>300000</v>
      </c>
      <c r="D48" s="5">
        <f>'96'!D48+12</f>
        <v>117</v>
      </c>
      <c r="E48" s="5">
        <v>4</v>
      </c>
      <c r="F48" s="7">
        <f>'97'!F48+'97'!G48</f>
        <v>300000</v>
      </c>
      <c r="G48" s="7">
        <v>0</v>
      </c>
      <c r="H48" s="7">
        <f t="shared" si="0"/>
        <v>0</v>
      </c>
      <c r="I48" s="2"/>
      <c r="J48" s="2"/>
      <c r="K48" s="2"/>
      <c r="L48" s="2"/>
      <c r="M48" s="2"/>
      <c r="N48" s="2"/>
      <c r="O48" s="2"/>
      <c r="P48" s="3"/>
    </row>
    <row r="49" spans="1:16" ht="22.5">
      <c r="A49" s="11">
        <v>45</v>
      </c>
      <c r="B49" s="5" t="s">
        <v>19</v>
      </c>
      <c r="C49" s="6">
        <v>300000</v>
      </c>
      <c r="D49" s="5">
        <f>'96'!D49+12</f>
        <v>117</v>
      </c>
      <c r="E49" s="5">
        <v>4</v>
      </c>
      <c r="F49" s="7">
        <f>'97'!F49+'97'!G49</f>
        <v>300000</v>
      </c>
      <c r="G49" s="7">
        <v>0</v>
      </c>
      <c r="H49" s="7">
        <f t="shared" si="0"/>
        <v>0</v>
      </c>
      <c r="I49" s="2"/>
      <c r="J49" s="2"/>
      <c r="K49" s="2"/>
      <c r="L49" s="2"/>
      <c r="M49" s="2"/>
      <c r="N49" s="2"/>
      <c r="O49" s="2"/>
      <c r="P49" s="3"/>
    </row>
    <row r="50" spans="1:16" ht="22.5">
      <c r="A50" s="11">
        <v>46</v>
      </c>
      <c r="B50" s="5" t="s">
        <v>3</v>
      </c>
      <c r="C50" s="6">
        <v>7966000</v>
      </c>
      <c r="D50" s="5">
        <f>'96'!D50+12</f>
        <v>117</v>
      </c>
      <c r="E50" s="5">
        <v>4</v>
      </c>
      <c r="F50" s="7">
        <f>'97'!F50+'97'!G50</f>
        <v>7966000</v>
      </c>
      <c r="G50" s="7">
        <v>0</v>
      </c>
      <c r="H50" s="7">
        <f t="shared" si="0"/>
        <v>0</v>
      </c>
      <c r="I50" s="2"/>
      <c r="J50" s="2"/>
      <c r="K50" s="2"/>
      <c r="L50" s="2"/>
      <c r="M50" s="2"/>
      <c r="N50" s="2"/>
      <c r="O50" s="2"/>
      <c r="P50" s="3"/>
    </row>
    <row r="51" spans="1:16" ht="22.5">
      <c r="A51" s="11">
        <v>47</v>
      </c>
      <c r="B51" s="5" t="s">
        <v>3</v>
      </c>
      <c r="C51" s="6">
        <v>7967000</v>
      </c>
      <c r="D51" s="5">
        <f>'96'!D51+12</f>
        <v>117</v>
      </c>
      <c r="E51" s="5">
        <v>4</v>
      </c>
      <c r="F51" s="7">
        <f>'97'!F51+'97'!G51</f>
        <v>7966999.5</v>
      </c>
      <c r="G51" s="7">
        <v>0</v>
      </c>
      <c r="H51" s="7">
        <v>0</v>
      </c>
      <c r="I51" s="2"/>
      <c r="J51" s="2"/>
      <c r="K51" s="2"/>
      <c r="L51" s="2"/>
      <c r="M51" s="2"/>
      <c r="N51" s="2"/>
      <c r="O51" s="2"/>
      <c r="P51" s="3"/>
    </row>
    <row r="52" spans="1:16" ht="22.5">
      <c r="A52" s="11">
        <v>48</v>
      </c>
      <c r="B52" s="5" t="s">
        <v>3</v>
      </c>
      <c r="C52" s="6">
        <v>7967000</v>
      </c>
      <c r="D52" s="5">
        <f>'96'!D52+12</f>
        <v>117</v>
      </c>
      <c r="E52" s="5">
        <v>4</v>
      </c>
      <c r="F52" s="7">
        <f>'97'!F52+'97'!G52</f>
        <v>7966999.5</v>
      </c>
      <c r="G52" s="7">
        <v>0</v>
      </c>
      <c r="H52" s="7">
        <v>0</v>
      </c>
      <c r="I52" s="2"/>
      <c r="J52" s="2"/>
      <c r="K52" s="2"/>
      <c r="L52" s="2"/>
      <c r="M52" s="2"/>
      <c r="N52" s="2"/>
      <c r="O52" s="2"/>
      <c r="P52" s="3"/>
    </row>
    <row r="53" spans="1:16" ht="22.5">
      <c r="A53" s="11">
        <v>49</v>
      </c>
      <c r="B53" s="5" t="s">
        <v>18</v>
      </c>
      <c r="C53" s="6">
        <v>50000</v>
      </c>
      <c r="D53" s="5">
        <f>'96'!D53+12</f>
        <v>117</v>
      </c>
      <c r="E53" s="5">
        <v>4</v>
      </c>
      <c r="F53" s="7">
        <f>'97'!F53+'97'!G53</f>
        <v>50000</v>
      </c>
      <c r="G53" s="7">
        <v>0</v>
      </c>
      <c r="H53" s="7">
        <f t="shared" si="0"/>
        <v>0</v>
      </c>
      <c r="I53" s="2"/>
      <c r="J53" s="2"/>
      <c r="K53" s="2"/>
      <c r="L53" s="2"/>
      <c r="M53" s="2"/>
      <c r="N53" s="2"/>
      <c r="O53" s="2"/>
      <c r="P53" s="3"/>
    </row>
    <row r="54" spans="1:16" ht="22.5">
      <c r="A54" s="11">
        <v>50</v>
      </c>
      <c r="B54" s="5" t="s">
        <v>18</v>
      </c>
      <c r="C54" s="6">
        <v>50000</v>
      </c>
      <c r="D54" s="5">
        <f>'96'!D54+12</f>
        <v>117</v>
      </c>
      <c r="E54" s="5">
        <v>4</v>
      </c>
      <c r="F54" s="7">
        <f>'97'!F54+'97'!G54</f>
        <v>50000</v>
      </c>
      <c r="G54" s="7">
        <v>0</v>
      </c>
      <c r="H54" s="7">
        <f t="shared" si="0"/>
        <v>0</v>
      </c>
      <c r="I54" s="2"/>
      <c r="J54" s="2"/>
      <c r="K54" s="2"/>
      <c r="L54" s="2"/>
      <c r="M54" s="2"/>
      <c r="N54" s="2"/>
      <c r="O54" s="2"/>
      <c r="P54" s="3"/>
    </row>
    <row r="55" spans="1:16" ht="22.5">
      <c r="A55" s="11">
        <v>51</v>
      </c>
      <c r="B55" s="5" t="s">
        <v>18</v>
      </c>
      <c r="C55" s="6">
        <v>50000</v>
      </c>
      <c r="D55" s="5">
        <f>'96'!D55+12</f>
        <v>117</v>
      </c>
      <c r="E55" s="5">
        <v>4</v>
      </c>
      <c r="F55" s="7">
        <f>'97'!F55+'97'!G55</f>
        <v>50000</v>
      </c>
      <c r="G55" s="7">
        <v>0</v>
      </c>
      <c r="H55" s="7">
        <f t="shared" si="0"/>
        <v>0</v>
      </c>
      <c r="I55" s="2"/>
      <c r="J55" s="2"/>
      <c r="K55" s="2"/>
      <c r="L55" s="2"/>
      <c r="M55" s="2"/>
      <c r="N55" s="2"/>
      <c r="O55" s="2"/>
      <c r="P55" s="3"/>
    </row>
    <row r="56" spans="1:16" ht="22.5">
      <c r="A56" s="11">
        <v>52</v>
      </c>
      <c r="B56" s="5" t="s">
        <v>65</v>
      </c>
      <c r="C56" s="6">
        <v>3800000</v>
      </c>
      <c r="D56" s="5">
        <f>'96'!D56+12</f>
        <v>117</v>
      </c>
      <c r="E56" s="5">
        <v>4</v>
      </c>
      <c r="F56" s="7">
        <f>'97'!F56+'97'!G56</f>
        <v>3800000</v>
      </c>
      <c r="G56" s="7">
        <v>0</v>
      </c>
      <c r="H56" s="7">
        <f t="shared" si="0"/>
        <v>0</v>
      </c>
      <c r="I56" s="2"/>
      <c r="J56" s="2"/>
      <c r="K56" s="2"/>
      <c r="L56" s="2"/>
      <c r="M56" s="2"/>
      <c r="N56" s="2"/>
      <c r="O56" s="2"/>
      <c r="P56" s="3"/>
    </row>
    <row r="57" spans="1:16" ht="22.5">
      <c r="A57" s="11">
        <v>53</v>
      </c>
      <c r="B57" s="5" t="s">
        <v>31</v>
      </c>
      <c r="C57" s="6">
        <v>7622000</v>
      </c>
      <c r="D57" s="5">
        <f>'96'!D57+12</f>
        <v>117</v>
      </c>
      <c r="E57" s="5">
        <v>10</v>
      </c>
      <c r="F57" s="7">
        <f>'97'!F57+'97'!G57</f>
        <v>7431450</v>
      </c>
      <c r="G57" s="7">
        <v>190550</v>
      </c>
      <c r="H57" s="7">
        <f t="shared" si="0"/>
        <v>0</v>
      </c>
      <c r="I57" s="2"/>
      <c r="J57" s="2"/>
      <c r="K57" s="2"/>
      <c r="L57" s="2"/>
      <c r="M57" s="2"/>
      <c r="N57" s="2"/>
      <c r="O57" s="2"/>
      <c r="P57" s="3"/>
    </row>
    <row r="58" spans="1:16" ht="22.5">
      <c r="A58" s="11">
        <v>54</v>
      </c>
      <c r="B58" s="5" t="s">
        <v>32</v>
      </c>
      <c r="C58" s="6">
        <v>2180000</v>
      </c>
      <c r="D58" s="5">
        <f>'96'!D58+12</f>
        <v>116</v>
      </c>
      <c r="E58" s="5">
        <v>10</v>
      </c>
      <c r="F58" s="7">
        <f>'97'!F58+'97'!G58</f>
        <v>2107333.3333333335</v>
      </c>
      <c r="G58" s="7">
        <v>72666.66666666651</v>
      </c>
      <c r="H58" s="7">
        <f t="shared" si="0"/>
        <v>0</v>
      </c>
      <c r="I58" s="2"/>
      <c r="J58" s="2"/>
      <c r="K58" s="2"/>
      <c r="L58" s="2"/>
      <c r="M58" s="2"/>
      <c r="N58" s="2"/>
      <c r="O58" s="2"/>
      <c r="P58" s="3"/>
    </row>
    <row r="59" spans="1:16" ht="22.5">
      <c r="A59" s="11">
        <v>55</v>
      </c>
      <c r="B59" s="5" t="s">
        <v>32</v>
      </c>
      <c r="C59" s="6">
        <v>2180000</v>
      </c>
      <c r="D59" s="5">
        <f>'96'!D59+12</f>
        <v>116</v>
      </c>
      <c r="E59" s="5">
        <v>10</v>
      </c>
      <c r="F59" s="7">
        <f>'97'!F59+'97'!G59</f>
        <v>2107333.3333333335</v>
      </c>
      <c r="G59" s="7">
        <v>72666.66666666651</v>
      </c>
      <c r="H59" s="7">
        <f t="shared" si="0"/>
        <v>0</v>
      </c>
      <c r="I59" s="2"/>
      <c r="J59" s="2"/>
      <c r="K59" s="2"/>
      <c r="L59" s="2"/>
      <c r="M59" s="2"/>
      <c r="N59" s="2"/>
      <c r="O59" s="2"/>
      <c r="P59" s="3"/>
    </row>
    <row r="60" spans="1:16" ht="22.5">
      <c r="A60" s="11">
        <v>56</v>
      </c>
      <c r="B60" s="7" t="s">
        <v>33</v>
      </c>
      <c r="C60" s="6">
        <v>350000</v>
      </c>
      <c r="D60" s="5">
        <f>'96'!D60+12</f>
        <v>116</v>
      </c>
      <c r="E60" s="5">
        <v>10</v>
      </c>
      <c r="F60" s="7">
        <f>'97'!F60+'97'!G60</f>
        <v>338333.3333333333</v>
      </c>
      <c r="G60" s="7">
        <v>11666.666666666686</v>
      </c>
      <c r="H60" s="7">
        <f t="shared" si="0"/>
        <v>0</v>
      </c>
      <c r="I60" s="2"/>
      <c r="J60" s="2"/>
      <c r="K60" s="2"/>
      <c r="L60" s="2"/>
      <c r="M60" s="2"/>
      <c r="N60" s="2"/>
      <c r="O60" s="2"/>
      <c r="P60" s="3"/>
    </row>
    <row r="61" spans="1:16" ht="22.5">
      <c r="A61" s="11">
        <v>57</v>
      </c>
      <c r="B61" s="7" t="s">
        <v>33</v>
      </c>
      <c r="C61" s="6">
        <v>350000</v>
      </c>
      <c r="D61" s="5">
        <f>'96'!D61+12</f>
        <v>116</v>
      </c>
      <c r="E61" s="5">
        <v>10</v>
      </c>
      <c r="F61" s="7">
        <f>'97'!F61+'97'!G61</f>
        <v>338333.3333333333</v>
      </c>
      <c r="G61" s="7">
        <v>11666.666666666686</v>
      </c>
      <c r="H61" s="7">
        <f t="shared" si="0"/>
        <v>0</v>
      </c>
      <c r="I61" s="2"/>
      <c r="J61" s="2"/>
      <c r="K61" s="2"/>
      <c r="L61" s="2"/>
      <c r="M61" s="2"/>
      <c r="N61" s="2"/>
      <c r="O61" s="2"/>
      <c r="P61" s="3"/>
    </row>
    <row r="62" spans="1:16" ht="22.5">
      <c r="A62" s="11">
        <v>58</v>
      </c>
      <c r="B62" s="7" t="s">
        <v>33</v>
      </c>
      <c r="C62" s="6">
        <v>250000</v>
      </c>
      <c r="D62" s="5">
        <f>'96'!D62+12</f>
        <v>116</v>
      </c>
      <c r="E62" s="5">
        <v>10</v>
      </c>
      <c r="F62" s="7">
        <f>'97'!F62+'97'!G62</f>
        <v>241666.6666666667</v>
      </c>
      <c r="G62" s="7">
        <v>8333.333333333314</v>
      </c>
      <c r="H62" s="7">
        <f t="shared" si="0"/>
        <v>0</v>
      </c>
      <c r="I62" s="2"/>
      <c r="J62" s="2"/>
      <c r="K62" s="2"/>
      <c r="L62" s="2"/>
      <c r="M62" s="2"/>
      <c r="N62" s="2"/>
      <c r="O62" s="2"/>
      <c r="P62" s="3"/>
    </row>
    <row r="63" spans="1:16" ht="22.5">
      <c r="A63" s="11">
        <v>59</v>
      </c>
      <c r="B63" s="5" t="s">
        <v>34</v>
      </c>
      <c r="C63" s="6">
        <v>550000</v>
      </c>
      <c r="D63" s="5">
        <f>'96'!D63+12</f>
        <v>115</v>
      </c>
      <c r="E63" s="5">
        <v>10</v>
      </c>
      <c r="F63" s="7">
        <f>'97'!F63+'97'!G63</f>
        <v>527083.3333333333</v>
      </c>
      <c r="G63" s="7">
        <v>22916.666666666744</v>
      </c>
      <c r="H63" s="7">
        <f t="shared" si="0"/>
        <v>0</v>
      </c>
      <c r="I63" s="2"/>
      <c r="J63" s="2"/>
      <c r="K63" s="2"/>
      <c r="L63" s="2"/>
      <c r="M63" s="2"/>
      <c r="N63" s="2"/>
      <c r="O63" s="2"/>
      <c r="P63" s="3"/>
    </row>
    <row r="64" spans="1:16" ht="22.5">
      <c r="A64" s="11">
        <v>60</v>
      </c>
      <c r="B64" s="5" t="s">
        <v>19</v>
      </c>
      <c r="C64" s="6">
        <v>165000</v>
      </c>
      <c r="D64" s="5">
        <f>'96'!D64+12</f>
        <v>115</v>
      </c>
      <c r="E64" s="5">
        <v>4</v>
      </c>
      <c r="F64" s="7">
        <f>'97'!F64+'97'!G64</f>
        <v>165000</v>
      </c>
      <c r="G64" s="7">
        <v>0</v>
      </c>
      <c r="H64" s="7">
        <f t="shared" si="0"/>
        <v>0</v>
      </c>
      <c r="I64" s="2"/>
      <c r="J64" s="2"/>
      <c r="K64" s="2"/>
      <c r="L64" s="2"/>
      <c r="M64" s="2"/>
      <c r="N64" s="2"/>
      <c r="O64" s="2"/>
      <c r="P64" s="3"/>
    </row>
    <row r="65" spans="1:16" ht="22.5">
      <c r="A65" s="11">
        <v>61</v>
      </c>
      <c r="B65" s="5" t="s">
        <v>35</v>
      </c>
      <c r="C65" s="6">
        <f>1300000+5200000</f>
        <v>6500000</v>
      </c>
      <c r="D65" s="5">
        <f>'96'!D65+12</f>
        <v>115</v>
      </c>
      <c r="E65" s="5">
        <v>10</v>
      </c>
      <c r="F65" s="7">
        <f>'97'!F65+'97'!G65</f>
        <v>6229166.666666667</v>
      </c>
      <c r="G65" s="7">
        <v>270833.333333333</v>
      </c>
      <c r="H65" s="7">
        <f t="shared" si="0"/>
        <v>0</v>
      </c>
      <c r="I65" s="2"/>
      <c r="J65" s="2"/>
      <c r="K65" s="2"/>
      <c r="L65" s="2"/>
      <c r="M65" s="2"/>
      <c r="N65" s="2"/>
      <c r="O65" s="2"/>
      <c r="P65" s="3"/>
    </row>
    <row r="66" spans="1:16" ht="22.5">
      <c r="A66" s="11">
        <v>62</v>
      </c>
      <c r="B66" s="5" t="s">
        <v>37</v>
      </c>
      <c r="C66" s="6">
        <v>3350000</v>
      </c>
      <c r="D66" s="5">
        <f>'96'!D66+12</f>
        <v>113</v>
      </c>
      <c r="E66" s="5">
        <v>10</v>
      </c>
      <c r="F66" s="7">
        <f>'97'!F66+'97'!G66</f>
        <v>3154583.3333333335</v>
      </c>
      <c r="G66" s="7">
        <v>195416.6666666665</v>
      </c>
      <c r="H66" s="7">
        <f t="shared" si="0"/>
        <v>0</v>
      </c>
      <c r="I66" s="2"/>
      <c r="J66" s="2"/>
      <c r="K66" s="2"/>
      <c r="L66" s="2"/>
      <c r="M66" s="2"/>
      <c r="N66" s="2"/>
      <c r="O66" s="2"/>
      <c r="P66" s="3"/>
    </row>
    <row r="67" spans="1:16" ht="22.5">
      <c r="A67" s="11">
        <v>63</v>
      </c>
      <c r="B67" s="5" t="s">
        <v>63</v>
      </c>
      <c r="C67" s="6">
        <v>600000</v>
      </c>
      <c r="D67" s="5">
        <f>'96'!D67+12</f>
        <v>113</v>
      </c>
      <c r="E67" s="5">
        <v>10</v>
      </c>
      <c r="F67" s="7">
        <f>'97'!F67+'97'!G67</f>
        <v>565000</v>
      </c>
      <c r="G67" s="7">
        <v>35000</v>
      </c>
      <c r="H67" s="7">
        <f t="shared" si="0"/>
        <v>0</v>
      </c>
      <c r="I67" s="2"/>
      <c r="J67" s="2"/>
      <c r="K67" s="2"/>
      <c r="L67" s="2"/>
      <c r="M67" s="2"/>
      <c r="N67" s="2"/>
      <c r="O67" s="2"/>
      <c r="P67" s="3"/>
    </row>
    <row r="68" spans="1:16" ht="22.5">
      <c r="A68" s="11">
        <v>64</v>
      </c>
      <c r="B68" s="5" t="s">
        <v>38</v>
      </c>
      <c r="C68" s="6">
        <v>890000</v>
      </c>
      <c r="D68" s="5">
        <f>'96'!D68+12</f>
        <v>113</v>
      </c>
      <c r="E68" s="5">
        <v>10</v>
      </c>
      <c r="F68" s="7">
        <f>'97'!F68+'97'!G68</f>
        <v>838083.3333333334</v>
      </c>
      <c r="G68" s="7">
        <v>51916.66666666663</v>
      </c>
      <c r="H68" s="7">
        <f t="shared" si="0"/>
        <v>0</v>
      </c>
      <c r="I68" s="2"/>
      <c r="J68" s="2"/>
      <c r="K68" s="2"/>
      <c r="L68" s="2"/>
      <c r="M68" s="2"/>
      <c r="N68" s="2"/>
      <c r="O68" s="2"/>
      <c r="P68" s="3"/>
    </row>
    <row r="69" spans="1:16" ht="22.5">
      <c r="A69" s="11">
        <v>65</v>
      </c>
      <c r="B69" s="7" t="s">
        <v>39</v>
      </c>
      <c r="C69" s="6">
        <v>35980000</v>
      </c>
      <c r="D69" s="5">
        <f>'96'!D69+12</f>
        <v>113</v>
      </c>
      <c r="E69" s="5">
        <v>10</v>
      </c>
      <c r="F69" s="7">
        <f>'97'!F69+'97'!G69</f>
        <v>33881166.66666667</v>
      </c>
      <c r="G69" s="7">
        <v>2098833.3333333284</v>
      </c>
      <c r="H69" s="7">
        <f aca="true" t="shared" si="1" ref="H69:H132">C69-F69-G69</f>
        <v>0</v>
      </c>
      <c r="I69" s="2"/>
      <c r="J69" s="2"/>
      <c r="K69" s="2"/>
      <c r="L69" s="2"/>
      <c r="M69" s="2"/>
      <c r="N69" s="2"/>
      <c r="O69" s="2"/>
      <c r="P69" s="3"/>
    </row>
    <row r="70" spans="1:16" ht="22.5">
      <c r="A70" s="11">
        <v>66</v>
      </c>
      <c r="B70" s="7" t="s">
        <v>40</v>
      </c>
      <c r="C70" s="6">
        <v>1560000</v>
      </c>
      <c r="D70" s="5">
        <f>'96'!D70+12</f>
        <v>113</v>
      </c>
      <c r="E70" s="5">
        <v>10</v>
      </c>
      <c r="F70" s="7">
        <f>'97'!F70+'97'!G70</f>
        <v>1469000</v>
      </c>
      <c r="G70" s="7">
        <v>91000</v>
      </c>
      <c r="H70" s="7">
        <f t="shared" si="1"/>
        <v>0</v>
      </c>
      <c r="I70" s="2"/>
      <c r="J70" s="2"/>
      <c r="K70" s="2"/>
      <c r="L70" s="2"/>
      <c r="M70" s="2"/>
      <c r="N70" s="2"/>
      <c r="O70" s="2"/>
      <c r="P70" s="3"/>
    </row>
    <row r="71" spans="1:16" ht="22.5">
      <c r="A71" s="11">
        <v>67</v>
      </c>
      <c r="B71" s="7" t="s">
        <v>40</v>
      </c>
      <c r="C71" s="6">
        <v>1560000</v>
      </c>
      <c r="D71" s="5">
        <f>'96'!D71+12</f>
        <v>113</v>
      </c>
      <c r="E71" s="5">
        <v>10</v>
      </c>
      <c r="F71" s="7">
        <f>'97'!F71+'97'!G71</f>
        <v>1469000</v>
      </c>
      <c r="G71" s="7">
        <v>91000</v>
      </c>
      <c r="H71" s="7">
        <f t="shared" si="1"/>
        <v>0</v>
      </c>
      <c r="I71" s="2"/>
      <c r="J71" s="2"/>
      <c r="K71" s="2"/>
      <c r="L71" s="2"/>
      <c r="M71" s="2"/>
      <c r="N71" s="2"/>
      <c r="O71" s="2"/>
      <c r="P71" s="3"/>
    </row>
    <row r="72" spans="1:16" ht="22.5">
      <c r="A72" s="11">
        <v>68</v>
      </c>
      <c r="B72" s="7" t="s">
        <v>41</v>
      </c>
      <c r="C72" s="6">
        <v>14500000</v>
      </c>
      <c r="D72" s="5">
        <f>'96'!D72+12</f>
        <v>113</v>
      </c>
      <c r="E72" s="5">
        <v>10</v>
      </c>
      <c r="F72" s="7">
        <f>'97'!F72+'97'!G72</f>
        <v>13654166.666666666</v>
      </c>
      <c r="G72" s="7">
        <v>845833.333333334</v>
      </c>
      <c r="H72" s="7">
        <f t="shared" si="1"/>
        <v>0</v>
      </c>
      <c r="I72" s="2"/>
      <c r="J72" s="2"/>
      <c r="K72" s="2"/>
      <c r="L72" s="2"/>
      <c r="M72" s="2"/>
      <c r="N72" s="2"/>
      <c r="O72" s="2"/>
      <c r="P72" s="3"/>
    </row>
    <row r="73" spans="1:16" ht="22.5">
      <c r="A73" s="11">
        <v>69</v>
      </c>
      <c r="B73" s="7" t="s">
        <v>42</v>
      </c>
      <c r="C73" s="6">
        <v>1200000</v>
      </c>
      <c r="D73" s="5">
        <f>'96'!D73+12</f>
        <v>113</v>
      </c>
      <c r="E73" s="5">
        <v>10</v>
      </c>
      <c r="F73" s="7">
        <f>'97'!F73+'97'!G73</f>
        <v>1130000</v>
      </c>
      <c r="G73" s="7">
        <v>70000</v>
      </c>
      <c r="H73" s="7">
        <f t="shared" si="1"/>
        <v>0</v>
      </c>
      <c r="I73" s="2"/>
      <c r="J73" s="2"/>
      <c r="K73" s="2"/>
      <c r="L73" s="2"/>
      <c r="M73" s="2"/>
      <c r="N73" s="2"/>
      <c r="O73" s="2"/>
      <c r="P73" s="3"/>
    </row>
    <row r="74" spans="1:16" ht="22.5">
      <c r="A74" s="11">
        <v>70</v>
      </c>
      <c r="B74" s="7" t="s">
        <v>42</v>
      </c>
      <c r="C74" s="6">
        <v>1200000</v>
      </c>
      <c r="D74" s="5">
        <f>'96'!D74+12</f>
        <v>113</v>
      </c>
      <c r="E74" s="5">
        <v>10</v>
      </c>
      <c r="F74" s="7">
        <f>'97'!F74+'97'!G74</f>
        <v>1130000</v>
      </c>
      <c r="G74" s="7">
        <v>70000</v>
      </c>
      <c r="H74" s="7">
        <f t="shared" si="1"/>
        <v>0</v>
      </c>
      <c r="I74" s="2"/>
      <c r="J74" s="2"/>
      <c r="K74" s="2"/>
      <c r="L74" s="2"/>
      <c r="M74" s="2"/>
      <c r="N74" s="2"/>
      <c r="O74" s="2"/>
      <c r="P74" s="3"/>
    </row>
    <row r="75" spans="1:16" ht="22.5">
      <c r="A75" s="11">
        <v>71</v>
      </c>
      <c r="B75" s="7" t="s">
        <v>42</v>
      </c>
      <c r="C75" s="6">
        <v>1200000</v>
      </c>
      <c r="D75" s="5">
        <f>'96'!D75+12</f>
        <v>113</v>
      </c>
      <c r="E75" s="5">
        <v>10</v>
      </c>
      <c r="F75" s="7">
        <f>'97'!F75+'97'!G75</f>
        <v>1130000</v>
      </c>
      <c r="G75" s="7">
        <v>70000</v>
      </c>
      <c r="H75" s="7">
        <f t="shared" si="1"/>
        <v>0</v>
      </c>
      <c r="I75" s="2"/>
      <c r="J75" s="2"/>
      <c r="K75" s="2"/>
      <c r="L75" s="2"/>
      <c r="M75" s="2"/>
      <c r="N75" s="2"/>
      <c r="O75" s="2"/>
      <c r="P75" s="3"/>
    </row>
    <row r="76" spans="1:16" ht="22.5">
      <c r="A76" s="11">
        <v>72</v>
      </c>
      <c r="B76" s="7" t="s">
        <v>42</v>
      </c>
      <c r="C76" s="6">
        <v>1200000</v>
      </c>
      <c r="D76" s="5">
        <f>'96'!D76+12</f>
        <v>113</v>
      </c>
      <c r="E76" s="5">
        <v>10</v>
      </c>
      <c r="F76" s="7">
        <f>'97'!F76+'97'!G76</f>
        <v>1130000</v>
      </c>
      <c r="G76" s="7">
        <v>70000</v>
      </c>
      <c r="H76" s="7">
        <f t="shared" si="1"/>
        <v>0</v>
      </c>
      <c r="I76" s="2"/>
      <c r="J76" s="2"/>
      <c r="K76" s="2"/>
      <c r="L76" s="2"/>
      <c r="M76" s="2"/>
      <c r="N76" s="2"/>
      <c r="O76" s="2"/>
      <c r="P76" s="3"/>
    </row>
    <row r="77" spans="1:16" ht="22.5">
      <c r="A77" s="11">
        <v>73</v>
      </c>
      <c r="B77" s="7" t="s">
        <v>42</v>
      </c>
      <c r="C77" s="6">
        <v>1200000</v>
      </c>
      <c r="D77" s="5">
        <f>'96'!D77+12</f>
        <v>113</v>
      </c>
      <c r="E77" s="5">
        <v>10</v>
      </c>
      <c r="F77" s="7">
        <f>'97'!F77+'97'!G77</f>
        <v>1130000</v>
      </c>
      <c r="G77" s="7">
        <v>70000</v>
      </c>
      <c r="H77" s="7">
        <f t="shared" si="1"/>
        <v>0</v>
      </c>
      <c r="I77" s="2"/>
      <c r="J77" s="2"/>
      <c r="K77" s="2"/>
      <c r="L77" s="2"/>
      <c r="M77" s="2"/>
      <c r="N77" s="2"/>
      <c r="O77" s="2"/>
      <c r="P77" s="3"/>
    </row>
    <row r="78" spans="1:16" ht="22.5">
      <c r="A78" s="11">
        <v>74</v>
      </c>
      <c r="B78" s="7" t="s">
        <v>42</v>
      </c>
      <c r="C78" s="6">
        <v>1200000</v>
      </c>
      <c r="D78" s="5">
        <f>'96'!D78+12</f>
        <v>113</v>
      </c>
      <c r="E78" s="5">
        <v>10</v>
      </c>
      <c r="F78" s="7">
        <f>'97'!F78+'97'!G78</f>
        <v>1130000</v>
      </c>
      <c r="G78" s="7">
        <v>70000</v>
      </c>
      <c r="H78" s="7">
        <f t="shared" si="1"/>
        <v>0</v>
      </c>
      <c r="I78" s="2"/>
      <c r="J78" s="2"/>
      <c r="K78" s="2"/>
      <c r="L78" s="2"/>
      <c r="M78" s="2"/>
      <c r="N78" s="2"/>
      <c r="O78" s="2"/>
      <c r="P78" s="3"/>
    </row>
    <row r="79" spans="1:16" ht="22.5">
      <c r="A79" s="11">
        <v>75</v>
      </c>
      <c r="B79" s="7" t="s">
        <v>42</v>
      </c>
      <c r="C79" s="6">
        <v>1200000</v>
      </c>
      <c r="D79" s="5">
        <f>'96'!D79+12</f>
        <v>113</v>
      </c>
      <c r="E79" s="5">
        <v>10</v>
      </c>
      <c r="F79" s="7">
        <f>'97'!F79+'97'!G79</f>
        <v>1130000</v>
      </c>
      <c r="G79" s="7">
        <v>70000</v>
      </c>
      <c r="H79" s="7">
        <f t="shared" si="1"/>
        <v>0</v>
      </c>
      <c r="I79" s="2"/>
      <c r="J79" s="2"/>
      <c r="K79" s="2"/>
      <c r="L79" s="2"/>
      <c r="M79" s="2"/>
      <c r="N79" s="2"/>
      <c r="O79" s="2"/>
      <c r="P79" s="3"/>
    </row>
    <row r="80" spans="1:16" ht="22.5">
      <c r="A80" s="11">
        <v>76</v>
      </c>
      <c r="B80" s="7" t="s">
        <v>43</v>
      </c>
      <c r="C80" s="6">
        <v>2200000</v>
      </c>
      <c r="D80" s="5">
        <f>'96'!D80+12</f>
        <v>113</v>
      </c>
      <c r="E80" s="5">
        <v>10</v>
      </c>
      <c r="F80" s="7">
        <f>'97'!F80+'97'!G80</f>
        <v>2071666.6666666667</v>
      </c>
      <c r="G80" s="7">
        <v>128333.33333333326</v>
      </c>
      <c r="H80" s="7">
        <f t="shared" si="1"/>
        <v>0</v>
      </c>
      <c r="I80" s="2"/>
      <c r="J80" s="2"/>
      <c r="K80" s="2"/>
      <c r="L80" s="2"/>
      <c r="M80" s="2"/>
      <c r="N80" s="2"/>
      <c r="O80" s="2"/>
      <c r="P80" s="3"/>
    </row>
    <row r="81" spans="1:16" ht="22.5">
      <c r="A81" s="11">
        <v>77</v>
      </c>
      <c r="B81" s="7" t="s">
        <v>44</v>
      </c>
      <c r="C81" s="6">
        <v>650000</v>
      </c>
      <c r="D81" s="5">
        <f>'96'!D81+12</f>
        <v>113</v>
      </c>
      <c r="E81" s="5">
        <v>10</v>
      </c>
      <c r="F81" s="7">
        <f>'97'!F81+'97'!G81</f>
        <v>612083.3333333333</v>
      </c>
      <c r="G81" s="7">
        <v>37916.666666666744</v>
      </c>
      <c r="H81" s="7">
        <f t="shared" si="1"/>
        <v>0</v>
      </c>
      <c r="I81" s="2"/>
      <c r="J81" s="2"/>
      <c r="K81" s="2"/>
      <c r="L81" s="2"/>
      <c r="M81" s="2"/>
      <c r="N81" s="2"/>
      <c r="O81" s="2"/>
      <c r="P81" s="3"/>
    </row>
    <row r="82" spans="1:16" ht="22.5">
      <c r="A82" s="11">
        <v>78</v>
      </c>
      <c r="B82" s="7" t="s">
        <v>44</v>
      </c>
      <c r="C82" s="6">
        <v>650000</v>
      </c>
      <c r="D82" s="5">
        <f>'96'!D82+12</f>
        <v>113</v>
      </c>
      <c r="E82" s="5">
        <v>10</v>
      </c>
      <c r="F82" s="7">
        <f>'97'!F82+'97'!G82</f>
        <v>612083.3333333333</v>
      </c>
      <c r="G82" s="7">
        <v>37916.666666666744</v>
      </c>
      <c r="H82" s="7">
        <f t="shared" si="1"/>
        <v>0</v>
      </c>
      <c r="I82" s="2"/>
      <c r="J82" s="2"/>
      <c r="K82" s="2"/>
      <c r="L82" s="2"/>
      <c r="M82" s="2"/>
      <c r="N82" s="2"/>
      <c r="O82" s="2"/>
      <c r="P82" s="3"/>
    </row>
    <row r="83" spans="1:16" ht="22.5">
      <c r="A83" s="11">
        <v>79</v>
      </c>
      <c r="B83" s="7" t="s">
        <v>44</v>
      </c>
      <c r="C83" s="6">
        <v>650000</v>
      </c>
      <c r="D83" s="5">
        <f>'96'!D83+12</f>
        <v>113</v>
      </c>
      <c r="E83" s="5">
        <v>10</v>
      </c>
      <c r="F83" s="7">
        <f>'97'!F83+'97'!G83</f>
        <v>612083.3333333333</v>
      </c>
      <c r="G83" s="7">
        <v>37916.666666666744</v>
      </c>
      <c r="H83" s="7">
        <f t="shared" si="1"/>
        <v>0</v>
      </c>
      <c r="I83" s="2"/>
      <c r="J83" s="2"/>
      <c r="K83" s="2"/>
      <c r="L83" s="2"/>
      <c r="M83" s="2"/>
      <c r="N83" s="2"/>
      <c r="O83" s="2"/>
      <c r="P83" s="3"/>
    </row>
    <row r="84" spans="1:16" ht="22.5">
      <c r="A84" s="11">
        <v>80</v>
      </c>
      <c r="B84" s="7" t="s">
        <v>44</v>
      </c>
      <c r="C84" s="6">
        <v>650000</v>
      </c>
      <c r="D84" s="5">
        <f>'96'!D84+12</f>
        <v>113</v>
      </c>
      <c r="E84" s="5">
        <v>10</v>
      </c>
      <c r="F84" s="7">
        <f>'97'!F84+'97'!G84</f>
        <v>612083.3333333333</v>
      </c>
      <c r="G84" s="7">
        <v>37916.666666666744</v>
      </c>
      <c r="H84" s="7">
        <f t="shared" si="1"/>
        <v>0</v>
      </c>
      <c r="I84" s="2"/>
      <c r="J84" s="2"/>
      <c r="K84" s="2"/>
      <c r="L84" s="2"/>
      <c r="M84" s="2"/>
      <c r="N84" s="2"/>
      <c r="O84" s="2"/>
      <c r="P84" s="3"/>
    </row>
    <row r="85" spans="1:16" ht="22.5">
      <c r="A85" s="11">
        <v>81</v>
      </c>
      <c r="B85" s="7" t="s">
        <v>45</v>
      </c>
      <c r="C85" s="6">
        <v>580000</v>
      </c>
      <c r="D85" s="5">
        <f>'96'!D85+12</f>
        <v>113</v>
      </c>
      <c r="E85" s="5">
        <v>10</v>
      </c>
      <c r="F85" s="7">
        <f>'97'!F85+'97'!G85</f>
        <v>546166.6666666667</v>
      </c>
      <c r="G85" s="7">
        <v>33833.333333333256</v>
      </c>
      <c r="H85" s="7">
        <f t="shared" si="1"/>
        <v>0</v>
      </c>
      <c r="I85" s="2"/>
      <c r="J85" s="2"/>
      <c r="K85" s="2"/>
      <c r="L85" s="2"/>
      <c r="M85" s="2"/>
      <c r="N85" s="2"/>
      <c r="O85" s="2"/>
      <c r="P85" s="3"/>
    </row>
    <row r="86" spans="1:16" ht="22.5">
      <c r="A86" s="11">
        <v>82</v>
      </c>
      <c r="B86" s="7" t="s">
        <v>45</v>
      </c>
      <c r="C86" s="6">
        <v>580000</v>
      </c>
      <c r="D86" s="5">
        <f>'96'!D86+12</f>
        <v>113</v>
      </c>
      <c r="E86" s="5">
        <v>10</v>
      </c>
      <c r="F86" s="7">
        <f>'97'!F86+'97'!G86</f>
        <v>546166.6666666667</v>
      </c>
      <c r="G86" s="7">
        <v>33833.333333333256</v>
      </c>
      <c r="H86" s="7">
        <f t="shared" si="1"/>
        <v>0</v>
      </c>
      <c r="I86" s="2"/>
      <c r="J86" s="2"/>
      <c r="K86" s="2"/>
      <c r="L86" s="2"/>
      <c r="M86" s="2"/>
      <c r="N86" s="2"/>
      <c r="O86" s="2"/>
      <c r="P86" s="3"/>
    </row>
    <row r="87" spans="1:16" ht="22.5">
      <c r="A87" s="11">
        <v>83</v>
      </c>
      <c r="B87" s="7" t="s">
        <v>45</v>
      </c>
      <c r="C87" s="6">
        <v>580000</v>
      </c>
      <c r="D87" s="5">
        <f>'96'!D87+12</f>
        <v>113</v>
      </c>
      <c r="E87" s="5">
        <v>10</v>
      </c>
      <c r="F87" s="7">
        <f>'97'!F87+'97'!G87</f>
        <v>546166.6666666667</v>
      </c>
      <c r="G87" s="7">
        <v>33833.333333333256</v>
      </c>
      <c r="H87" s="7">
        <f t="shared" si="1"/>
        <v>0</v>
      </c>
      <c r="I87" s="2"/>
      <c r="J87" s="2"/>
      <c r="K87" s="2"/>
      <c r="L87" s="2"/>
      <c r="M87" s="2"/>
      <c r="N87" s="2"/>
      <c r="O87" s="2"/>
      <c r="P87" s="3"/>
    </row>
    <row r="88" spans="1:16" ht="22.5">
      <c r="A88" s="11">
        <v>84</v>
      </c>
      <c r="B88" s="7" t="s">
        <v>45</v>
      </c>
      <c r="C88" s="6">
        <v>580000</v>
      </c>
      <c r="D88" s="5">
        <f>'96'!D88+12</f>
        <v>113</v>
      </c>
      <c r="E88" s="5">
        <v>10</v>
      </c>
      <c r="F88" s="7">
        <f>'97'!F88+'97'!G88</f>
        <v>546166.6666666667</v>
      </c>
      <c r="G88" s="7">
        <v>33833.333333333256</v>
      </c>
      <c r="H88" s="7">
        <f t="shared" si="1"/>
        <v>0</v>
      </c>
      <c r="I88" s="2"/>
      <c r="J88" s="2"/>
      <c r="K88" s="2"/>
      <c r="L88" s="2"/>
      <c r="M88" s="2"/>
      <c r="N88" s="2"/>
      <c r="O88" s="2"/>
      <c r="P88" s="3"/>
    </row>
    <row r="89" spans="1:16" ht="22.5">
      <c r="A89" s="11">
        <v>85</v>
      </c>
      <c r="B89" s="7" t="s">
        <v>46</v>
      </c>
      <c r="C89" s="6">
        <v>3500000</v>
      </c>
      <c r="D89" s="5">
        <f>'96'!D89+12</f>
        <v>113</v>
      </c>
      <c r="E89" s="5">
        <v>10</v>
      </c>
      <c r="F89" s="7">
        <f>'97'!F89+'97'!G89</f>
        <v>3295833.3333333335</v>
      </c>
      <c r="G89" s="7">
        <v>204166.6666666665</v>
      </c>
      <c r="H89" s="7">
        <f t="shared" si="1"/>
        <v>0</v>
      </c>
      <c r="I89" s="2"/>
      <c r="J89" s="2"/>
      <c r="K89" s="2"/>
      <c r="L89" s="2"/>
      <c r="M89" s="2"/>
      <c r="N89" s="2"/>
      <c r="O89" s="2"/>
      <c r="P89" s="3"/>
    </row>
    <row r="90" spans="1:16" ht="22.5">
      <c r="A90" s="11">
        <v>86</v>
      </c>
      <c r="B90" s="7" t="s">
        <v>46</v>
      </c>
      <c r="C90" s="6">
        <v>3500000</v>
      </c>
      <c r="D90" s="5">
        <f>'96'!D90+12</f>
        <v>113</v>
      </c>
      <c r="E90" s="5">
        <v>10</v>
      </c>
      <c r="F90" s="7">
        <f>'97'!F90+'97'!G90</f>
        <v>3295833.3333333335</v>
      </c>
      <c r="G90" s="7">
        <v>204166.6666666665</v>
      </c>
      <c r="H90" s="7">
        <f t="shared" si="1"/>
        <v>0</v>
      </c>
      <c r="I90" s="2"/>
      <c r="J90" s="2"/>
      <c r="K90" s="2"/>
      <c r="L90" s="2"/>
      <c r="M90" s="2"/>
      <c r="N90" s="2"/>
      <c r="O90" s="2"/>
      <c r="P90" s="3"/>
    </row>
    <row r="91" spans="1:16" ht="22.5">
      <c r="A91" s="11">
        <v>87</v>
      </c>
      <c r="B91" s="7" t="s">
        <v>46</v>
      </c>
      <c r="C91" s="6">
        <v>3500000</v>
      </c>
      <c r="D91" s="5">
        <f>'96'!D91+12</f>
        <v>113</v>
      </c>
      <c r="E91" s="5">
        <v>10</v>
      </c>
      <c r="F91" s="7">
        <f>'97'!F91+'97'!G91</f>
        <v>3295833.3333333335</v>
      </c>
      <c r="G91" s="7">
        <v>204166.6666666665</v>
      </c>
      <c r="H91" s="7">
        <f t="shared" si="1"/>
        <v>0</v>
      </c>
      <c r="I91" s="2"/>
      <c r="J91" s="2"/>
      <c r="K91" s="2"/>
      <c r="L91" s="2"/>
      <c r="M91" s="2"/>
      <c r="N91" s="2"/>
      <c r="O91" s="2"/>
      <c r="P91" s="3"/>
    </row>
    <row r="92" spans="1:16" ht="22.5">
      <c r="A92" s="11">
        <v>88</v>
      </c>
      <c r="B92" s="7" t="s">
        <v>47</v>
      </c>
      <c r="C92" s="6">
        <v>850000</v>
      </c>
      <c r="D92" s="5">
        <f>'96'!D92+12</f>
        <v>113</v>
      </c>
      <c r="E92" s="5">
        <v>10</v>
      </c>
      <c r="F92" s="7">
        <f>'97'!F92+'97'!G92</f>
        <v>800416.6666666666</v>
      </c>
      <c r="G92" s="7">
        <v>49583.33333333337</v>
      </c>
      <c r="H92" s="7">
        <f t="shared" si="1"/>
        <v>0</v>
      </c>
      <c r="I92" s="2"/>
      <c r="J92" s="2"/>
      <c r="K92" s="2"/>
      <c r="L92" s="2"/>
      <c r="M92" s="2"/>
      <c r="N92" s="2"/>
      <c r="O92" s="2"/>
      <c r="P92" s="3"/>
    </row>
    <row r="93" spans="1:16" ht="22.5">
      <c r="A93" s="11">
        <v>89</v>
      </c>
      <c r="B93" s="7" t="s">
        <v>47</v>
      </c>
      <c r="C93" s="6">
        <v>850000</v>
      </c>
      <c r="D93" s="5">
        <f>'96'!D93+12</f>
        <v>113</v>
      </c>
      <c r="E93" s="5">
        <v>10</v>
      </c>
      <c r="F93" s="7">
        <f>'97'!F93+'97'!G93</f>
        <v>800416.6666666666</v>
      </c>
      <c r="G93" s="7">
        <v>49583.33333333337</v>
      </c>
      <c r="H93" s="7">
        <f t="shared" si="1"/>
        <v>0</v>
      </c>
      <c r="I93" s="2"/>
      <c r="J93" s="2"/>
      <c r="K93" s="2"/>
      <c r="L93" s="2"/>
      <c r="M93" s="2"/>
      <c r="N93" s="2"/>
      <c r="O93" s="2"/>
      <c r="P93" s="3"/>
    </row>
    <row r="94" spans="1:16" ht="22.5">
      <c r="A94" s="11">
        <v>90</v>
      </c>
      <c r="B94" s="7" t="s">
        <v>47</v>
      </c>
      <c r="C94" s="6">
        <v>850000</v>
      </c>
      <c r="D94" s="5">
        <f>'96'!D94+12</f>
        <v>113</v>
      </c>
      <c r="E94" s="5">
        <v>10</v>
      </c>
      <c r="F94" s="7">
        <f>'97'!F94+'97'!G94</f>
        <v>800416.6666666666</v>
      </c>
      <c r="G94" s="7">
        <v>49583.33333333337</v>
      </c>
      <c r="H94" s="7">
        <f t="shared" si="1"/>
        <v>0</v>
      </c>
      <c r="I94" s="2"/>
      <c r="J94" s="2"/>
      <c r="K94" s="2"/>
      <c r="L94" s="2"/>
      <c r="M94" s="2"/>
      <c r="N94" s="2"/>
      <c r="O94" s="2"/>
      <c r="P94" s="3"/>
    </row>
    <row r="95" spans="1:16" ht="22.5">
      <c r="A95" s="11">
        <v>91</v>
      </c>
      <c r="B95" s="7" t="s">
        <v>47</v>
      </c>
      <c r="C95" s="6">
        <v>850000</v>
      </c>
      <c r="D95" s="5">
        <f>'96'!D95+12</f>
        <v>113</v>
      </c>
      <c r="E95" s="5">
        <v>10</v>
      </c>
      <c r="F95" s="7">
        <f>'97'!F95+'97'!G95</f>
        <v>800416.6666666666</v>
      </c>
      <c r="G95" s="7">
        <v>49583.33333333337</v>
      </c>
      <c r="H95" s="7">
        <f t="shared" si="1"/>
        <v>0</v>
      </c>
      <c r="I95" s="2"/>
      <c r="J95" s="2"/>
      <c r="K95" s="2"/>
      <c r="L95" s="2"/>
      <c r="M95" s="2"/>
      <c r="N95" s="2"/>
      <c r="O95" s="2"/>
      <c r="P95" s="3"/>
    </row>
    <row r="96" spans="1:16" ht="22.5">
      <c r="A96" s="11">
        <v>92</v>
      </c>
      <c r="B96" s="7" t="s">
        <v>15</v>
      </c>
      <c r="C96" s="6">
        <v>595000</v>
      </c>
      <c r="D96" s="5">
        <f>'96'!D96+12</f>
        <v>113</v>
      </c>
      <c r="E96" s="5">
        <v>10</v>
      </c>
      <c r="F96" s="7">
        <f>'97'!F96+'97'!G96</f>
        <v>560291.6666666667</v>
      </c>
      <c r="G96" s="7">
        <v>34708.333333333256</v>
      </c>
      <c r="H96" s="7">
        <f t="shared" si="1"/>
        <v>0</v>
      </c>
      <c r="I96" s="2"/>
      <c r="J96" s="2"/>
      <c r="K96" s="2"/>
      <c r="L96" s="2"/>
      <c r="M96" s="2"/>
      <c r="N96" s="2"/>
      <c r="O96" s="2"/>
      <c r="P96" s="3"/>
    </row>
    <row r="97" spans="1:16" ht="22.5">
      <c r="A97" s="11">
        <v>93</v>
      </c>
      <c r="B97" s="7" t="s">
        <v>15</v>
      </c>
      <c r="C97" s="6">
        <v>595000</v>
      </c>
      <c r="D97" s="5">
        <f>'96'!D97+12</f>
        <v>113</v>
      </c>
      <c r="E97" s="5">
        <v>10</v>
      </c>
      <c r="F97" s="7">
        <f>'97'!F97+'97'!G97</f>
        <v>560291.6666666667</v>
      </c>
      <c r="G97" s="7">
        <v>34708.333333333256</v>
      </c>
      <c r="H97" s="7">
        <f t="shared" si="1"/>
        <v>0</v>
      </c>
      <c r="I97" s="2"/>
      <c r="J97" s="2"/>
      <c r="K97" s="2"/>
      <c r="L97" s="2"/>
      <c r="M97" s="2"/>
      <c r="N97" s="2"/>
      <c r="O97" s="2"/>
      <c r="P97" s="3"/>
    </row>
    <row r="98" spans="1:16" ht="22.5">
      <c r="A98" s="11">
        <v>94</v>
      </c>
      <c r="B98" s="7" t="s">
        <v>48</v>
      </c>
      <c r="C98" s="6">
        <v>195000</v>
      </c>
      <c r="D98" s="5">
        <f>'96'!D98+12</f>
        <v>113</v>
      </c>
      <c r="E98" s="5">
        <v>10</v>
      </c>
      <c r="F98" s="7">
        <f>'97'!F98+'97'!G98</f>
        <v>183625</v>
      </c>
      <c r="G98" s="7">
        <v>11375</v>
      </c>
      <c r="H98" s="7">
        <f t="shared" si="1"/>
        <v>0</v>
      </c>
      <c r="I98" s="2"/>
      <c r="J98" s="2"/>
      <c r="K98" s="2"/>
      <c r="L98" s="2"/>
      <c r="M98" s="2"/>
      <c r="N98" s="2"/>
      <c r="O98" s="2"/>
      <c r="P98" s="3"/>
    </row>
    <row r="99" spans="1:16" ht="22.5">
      <c r="A99" s="11">
        <v>95</v>
      </c>
      <c r="B99" s="7" t="s">
        <v>48</v>
      </c>
      <c r="C99" s="6">
        <v>195000</v>
      </c>
      <c r="D99" s="5">
        <f>'96'!D99+12</f>
        <v>113</v>
      </c>
      <c r="E99" s="5">
        <v>10</v>
      </c>
      <c r="F99" s="7">
        <f>'97'!F99+'97'!G99</f>
        <v>183625</v>
      </c>
      <c r="G99" s="7">
        <v>11375</v>
      </c>
      <c r="H99" s="7">
        <f t="shared" si="1"/>
        <v>0</v>
      </c>
      <c r="I99" s="2"/>
      <c r="J99" s="2"/>
      <c r="K99" s="2"/>
      <c r="L99" s="2"/>
      <c r="M99" s="2"/>
      <c r="N99" s="2"/>
      <c r="O99" s="2"/>
      <c r="P99" s="3"/>
    </row>
    <row r="100" spans="1:16" ht="22.5">
      <c r="A100" s="11">
        <v>96</v>
      </c>
      <c r="B100" s="7" t="s">
        <v>48</v>
      </c>
      <c r="C100" s="6">
        <v>195000</v>
      </c>
      <c r="D100" s="5">
        <f>'96'!D100+12</f>
        <v>113</v>
      </c>
      <c r="E100" s="5">
        <v>10</v>
      </c>
      <c r="F100" s="7">
        <f>'97'!F100+'97'!G100</f>
        <v>183625</v>
      </c>
      <c r="G100" s="7">
        <v>11375</v>
      </c>
      <c r="H100" s="7">
        <f t="shared" si="1"/>
        <v>0</v>
      </c>
      <c r="I100" s="2"/>
      <c r="J100" s="2"/>
      <c r="K100" s="2"/>
      <c r="L100" s="2"/>
      <c r="M100" s="2"/>
      <c r="N100" s="2"/>
      <c r="O100" s="2"/>
      <c r="P100" s="3"/>
    </row>
    <row r="101" spans="1:16" ht="22.5">
      <c r="A101" s="11">
        <v>97</v>
      </c>
      <c r="B101" s="7" t="s">
        <v>48</v>
      </c>
      <c r="C101" s="6">
        <v>195000</v>
      </c>
      <c r="D101" s="5">
        <f>'96'!D101+12</f>
        <v>113</v>
      </c>
      <c r="E101" s="5">
        <v>10</v>
      </c>
      <c r="F101" s="7">
        <f>'97'!F101+'97'!G101</f>
        <v>183625</v>
      </c>
      <c r="G101" s="7">
        <v>11375</v>
      </c>
      <c r="H101" s="7">
        <f t="shared" si="1"/>
        <v>0</v>
      </c>
      <c r="I101" s="2"/>
      <c r="J101" s="2"/>
      <c r="K101" s="2"/>
      <c r="L101" s="2"/>
      <c r="M101" s="2"/>
      <c r="N101" s="2"/>
      <c r="O101" s="2"/>
      <c r="P101" s="3"/>
    </row>
    <row r="102" spans="1:16" ht="22.5">
      <c r="A102" s="11">
        <v>98</v>
      </c>
      <c r="B102" s="7" t="s">
        <v>49</v>
      </c>
      <c r="C102" s="6">
        <v>840000</v>
      </c>
      <c r="D102" s="5">
        <f>'96'!D102+12</f>
        <v>113</v>
      </c>
      <c r="E102" s="5">
        <v>10</v>
      </c>
      <c r="F102" s="7">
        <f>'97'!F102+'97'!G102</f>
        <v>791000</v>
      </c>
      <c r="G102" s="7">
        <v>49000</v>
      </c>
      <c r="H102" s="7">
        <f t="shared" si="1"/>
        <v>0</v>
      </c>
      <c r="I102" s="2"/>
      <c r="J102" s="2"/>
      <c r="K102" s="2"/>
      <c r="L102" s="2"/>
      <c r="M102" s="2"/>
      <c r="N102" s="2"/>
      <c r="O102" s="2"/>
      <c r="P102" s="3"/>
    </row>
    <row r="103" spans="1:16" ht="22.5">
      <c r="A103" s="11">
        <v>99</v>
      </c>
      <c r="B103" s="7" t="s">
        <v>49</v>
      </c>
      <c r="C103" s="6">
        <v>840000</v>
      </c>
      <c r="D103" s="5">
        <f>'96'!D103+12</f>
        <v>113</v>
      </c>
      <c r="E103" s="5">
        <v>10</v>
      </c>
      <c r="F103" s="7">
        <f>'97'!F103+'97'!G103</f>
        <v>791000</v>
      </c>
      <c r="G103" s="7">
        <v>49000</v>
      </c>
      <c r="H103" s="7">
        <f t="shared" si="1"/>
        <v>0</v>
      </c>
      <c r="I103" s="2"/>
      <c r="J103" s="2"/>
      <c r="K103" s="2"/>
      <c r="L103" s="2"/>
      <c r="M103" s="2"/>
      <c r="N103" s="2"/>
      <c r="O103" s="2"/>
      <c r="P103" s="3"/>
    </row>
    <row r="104" spans="1:16" ht="22.5">
      <c r="A104" s="11">
        <v>100</v>
      </c>
      <c r="B104" s="7" t="s">
        <v>49</v>
      </c>
      <c r="C104" s="6">
        <v>840000</v>
      </c>
      <c r="D104" s="5">
        <f>'96'!D104+12</f>
        <v>113</v>
      </c>
      <c r="E104" s="5">
        <v>10</v>
      </c>
      <c r="F104" s="7">
        <f>'97'!F104+'97'!G104</f>
        <v>791000</v>
      </c>
      <c r="G104" s="7">
        <v>49000</v>
      </c>
      <c r="H104" s="7">
        <f t="shared" si="1"/>
        <v>0</v>
      </c>
      <c r="I104" s="2"/>
      <c r="J104" s="2"/>
      <c r="K104" s="2"/>
      <c r="L104" s="2"/>
      <c r="M104" s="2"/>
      <c r="N104" s="2"/>
      <c r="O104" s="2"/>
      <c r="P104" s="3"/>
    </row>
    <row r="105" spans="1:16" ht="22.5">
      <c r="A105" s="11">
        <v>101</v>
      </c>
      <c r="B105" s="7" t="s">
        <v>49</v>
      </c>
      <c r="C105" s="6">
        <v>840000</v>
      </c>
      <c r="D105" s="5">
        <f>'96'!D105+12</f>
        <v>113</v>
      </c>
      <c r="E105" s="5">
        <v>10</v>
      </c>
      <c r="F105" s="7">
        <f>'97'!F105+'97'!G105</f>
        <v>791000</v>
      </c>
      <c r="G105" s="7">
        <v>49000</v>
      </c>
      <c r="H105" s="7">
        <f t="shared" si="1"/>
        <v>0</v>
      </c>
      <c r="I105" s="2"/>
      <c r="J105" s="2"/>
      <c r="K105" s="2"/>
      <c r="L105" s="2"/>
      <c r="M105" s="2"/>
      <c r="N105" s="2"/>
      <c r="O105" s="2"/>
      <c r="P105" s="3"/>
    </row>
    <row r="106" spans="1:16" ht="22.5">
      <c r="A106" s="11">
        <v>102</v>
      </c>
      <c r="B106" s="7" t="s">
        <v>50</v>
      </c>
      <c r="C106" s="6">
        <v>200000</v>
      </c>
      <c r="D106" s="5">
        <f>'96'!D106+12</f>
        <v>113</v>
      </c>
      <c r="E106" s="5">
        <v>10</v>
      </c>
      <c r="F106" s="7">
        <f>'97'!F106+'97'!G106</f>
        <v>188333.33333333334</v>
      </c>
      <c r="G106" s="7">
        <v>11666.666666666657</v>
      </c>
      <c r="H106" s="7">
        <f t="shared" si="1"/>
        <v>0</v>
      </c>
      <c r="I106" s="2"/>
      <c r="J106" s="2"/>
      <c r="K106" s="2"/>
      <c r="L106" s="2"/>
      <c r="M106" s="2"/>
      <c r="N106" s="2"/>
      <c r="O106" s="2"/>
      <c r="P106" s="3"/>
    </row>
    <row r="107" spans="1:16" ht="22.5">
      <c r="A107" s="11">
        <v>103</v>
      </c>
      <c r="B107" s="7" t="s">
        <v>51</v>
      </c>
      <c r="C107" s="6">
        <v>200000</v>
      </c>
      <c r="D107" s="5">
        <f>'96'!D107+12</f>
        <v>113</v>
      </c>
      <c r="E107" s="5">
        <v>10</v>
      </c>
      <c r="F107" s="7">
        <f>'97'!F107+'97'!G107</f>
        <v>188333.33333333334</v>
      </c>
      <c r="G107" s="7">
        <v>11666.666666666657</v>
      </c>
      <c r="H107" s="7">
        <f t="shared" si="1"/>
        <v>0</v>
      </c>
      <c r="I107" s="2"/>
      <c r="J107" s="2"/>
      <c r="K107" s="2"/>
      <c r="L107" s="2"/>
      <c r="M107" s="2"/>
      <c r="N107" s="2"/>
      <c r="O107" s="2"/>
      <c r="P107" s="3"/>
    </row>
    <row r="108" spans="1:16" ht="22.5">
      <c r="A108" s="11">
        <v>104</v>
      </c>
      <c r="B108" s="7" t="s">
        <v>51</v>
      </c>
      <c r="C108" s="6">
        <v>200000</v>
      </c>
      <c r="D108" s="5">
        <f>'96'!D108+12</f>
        <v>113</v>
      </c>
      <c r="E108" s="5">
        <v>10</v>
      </c>
      <c r="F108" s="7">
        <f>'97'!F108+'97'!G108</f>
        <v>188333.33333333334</v>
      </c>
      <c r="G108" s="7">
        <v>11666.666666666657</v>
      </c>
      <c r="H108" s="7">
        <f t="shared" si="1"/>
        <v>0</v>
      </c>
      <c r="I108" s="2"/>
      <c r="J108" s="2"/>
      <c r="K108" s="2"/>
      <c r="L108" s="2"/>
      <c r="M108" s="2"/>
      <c r="N108" s="2"/>
      <c r="O108" s="2"/>
      <c r="P108" s="3"/>
    </row>
    <row r="109" spans="1:16" ht="22.5">
      <c r="A109" s="11">
        <v>105</v>
      </c>
      <c r="B109" s="7" t="s">
        <v>52</v>
      </c>
      <c r="C109" s="6">
        <v>2530000</v>
      </c>
      <c r="D109" s="5">
        <f>'96'!D109+12</f>
        <v>113</v>
      </c>
      <c r="E109" s="5">
        <v>10</v>
      </c>
      <c r="F109" s="7">
        <f>'97'!F109+'97'!G109</f>
        <v>2382416.666666667</v>
      </c>
      <c r="G109" s="7">
        <v>147583.33333333302</v>
      </c>
      <c r="H109" s="7">
        <f t="shared" si="1"/>
        <v>0</v>
      </c>
      <c r="I109" s="2"/>
      <c r="J109" s="2"/>
      <c r="K109" s="2"/>
      <c r="L109" s="2"/>
      <c r="M109" s="2"/>
      <c r="N109" s="2"/>
      <c r="O109" s="2"/>
      <c r="P109" s="3"/>
    </row>
    <row r="110" spans="1:16" ht="22.5">
      <c r="A110" s="11">
        <v>106</v>
      </c>
      <c r="B110" s="7" t="s">
        <v>53</v>
      </c>
      <c r="C110" s="6">
        <v>3950000</v>
      </c>
      <c r="D110" s="5">
        <f>'96'!D110+12</f>
        <v>113</v>
      </c>
      <c r="E110" s="5">
        <v>10</v>
      </c>
      <c r="F110" s="7">
        <f>'97'!F110+'97'!G110</f>
        <v>3719583.3333333335</v>
      </c>
      <c r="G110" s="7">
        <v>230416.6666666665</v>
      </c>
      <c r="H110" s="7">
        <f t="shared" si="1"/>
        <v>0</v>
      </c>
      <c r="I110" s="2"/>
      <c r="J110" s="2"/>
      <c r="K110" s="2"/>
      <c r="L110" s="2"/>
      <c r="M110" s="2"/>
      <c r="N110" s="2"/>
      <c r="O110" s="2"/>
      <c r="P110" s="3"/>
    </row>
    <row r="111" spans="1:16" ht="22.5">
      <c r="A111" s="11">
        <v>107</v>
      </c>
      <c r="B111" s="7" t="s">
        <v>54</v>
      </c>
      <c r="C111" s="6">
        <v>1800000</v>
      </c>
      <c r="D111" s="5">
        <f>'96'!D111+12</f>
        <v>113</v>
      </c>
      <c r="E111" s="5">
        <v>10</v>
      </c>
      <c r="F111" s="7">
        <f>'97'!F111+'97'!G111</f>
        <v>1695000</v>
      </c>
      <c r="G111" s="7">
        <v>105000</v>
      </c>
      <c r="H111" s="7">
        <f t="shared" si="1"/>
        <v>0</v>
      </c>
      <c r="I111" s="2"/>
      <c r="J111" s="2"/>
      <c r="K111" s="2"/>
      <c r="L111" s="2"/>
      <c r="M111" s="2"/>
      <c r="N111" s="2"/>
      <c r="O111" s="2"/>
      <c r="P111" s="3"/>
    </row>
    <row r="112" spans="1:16" ht="22.5">
      <c r="A112" s="11">
        <v>108</v>
      </c>
      <c r="B112" s="5" t="s">
        <v>8</v>
      </c>
      <c r="C112" s="6">
        <v>17100000</v>
      </c>
      <c r="D112" s="5">
        <f>'96'!D112+12</f>
        <v>112</v>
      </c>
      <c r="E112" s="5">
        <v>4</v>
      </c>
      <c r="F112" s="7">
        <f>'97'!F112+'97'!G112</f>
        <v>17100000</v>
      </c>
      <c r="G112" s="7">
        <v>0</v>
      </c>
      <c r="H112" s="7">
        <f t="shared" si="1"/>
        <v>0</v>
      </c>
      <c r="I112" s="2"/>
      <c r="J112" s="2"/>
      <c r="K112" s="2"/>
      <c r="L112" s="2"/>
      <c r="M112" s="2"/>
      <c r="N112" s="2"/>
      <c r="O112" s="2"/>
      <c r="P112" s="3"/>
    </row>
    <row r="113" spans="1:16" ht="22.5">
      <c r="A113" s="11">
        <v>109</v>
      </c>
      <c r="B113" s="7" t="s">
        <v>64</v>
      </c>
      <c r="C113" s="6">
        <v>30000000</v>
      </c>
      <c r="D113" s="5">
        <f>'96'!D113+12</f>
        <v>111</v>
      </c>
      <c r="E113" s="5">
        <v>10</v>
      </c>
      <c r="F113" s="7">
        <f>'97'!F113+'97'!G113</f>
        <v>27750000</v>
      </c>
      <c r="G113" s="7">
        <v>2250000</v>
      </c>
      <c r="H113" s="7">
        <f t="shared" si="1"/>
        <v>0</v>
      </c>
      <c r="I113" s="2"/>
      <c r="J113" s="2"/>
      <c r="K113" s="2"/>
      <c r="L113" s="2"/>
      <c r="M113" s="2"/>
      <c r="N113" s="2"/>
      <c r="O113" s="2"/>
      <c r="P113" s="3"/>
    </row>
    <row r="114" spans="1:16" ht="22.5">
      <c r="A114" s="11">
        <v>110</v>
      </c>
      <c r="B114" s="7" t="s">
        <v>42</v>
      </c>
      <c r="C114" s="6">
        <v>7900000</v>
      </c>
      <c r="D114" s="5">
        <f>'96'!D114+12</f>
        <v>110</v>
      </c>
      <c r="E114" s="5">
        <v>10</v>
      </c>
      <c r="F114" s="7">
        <f>'97'!F114+'97'!G114</f>
        <v>7241666.666666666</v>
      </c>
      <c r="G114" s="7">
        <v>658333.333333334</v>
      </c>
      <c r="H114" s="7">
        <f t="shared" si="1"/>
        <v>0</v>
      </c>
      <c r="I114" s="2"/>
      <c r="J114" s="2"/>
      <c r="K114" s="2"/>
      <c r="L114" s="2"/>
      <c r="M114" s="2"/>
      <c r="N114" s="2"/>
      <c r="O114" s="2"/>
      <c r="P114" s="3"/>
    </row>
    <row r="115" spans="1:16" ht="22.5">
      <c r="A115" s="11">
        <v>111</v>
      </c>
      <c r="B115" s="7" t="s">
        <v>42</v>
      </c>
      <c r="C115" s="6">
        <v>7900000</v>
      </c>
      <c r="D115" s="5">
        <f>'96'!D115+12</f>
        <v>110</v>
      </c>
      <c r="E115" s="5">
        <v>10</v>
      </c>
      <c r="F115" s="7">
        <f>'97'!F115+'97'!G115</f>
        <v>7241666.666666666</v>
      </c>
      <c r="G115" s="7">
        <v>658333.333333334</v>
      </c>
      <c r="H115" s="7">
        <f t="shared" si="1"/>
        <v>0</v>
      </c>
      <c r="I115" s="2"/>
      <c r="J115" s="2"/>
      <c r="K115" s="2"/>
      <c r="L115" s="2"/>
      <c r="M115" s="2"/>
      <c r="N115" s="2"/>
      <c r="O115" s="2"/>
      <c r="P115" s="3"/>
    </row>
    <row r="116" spans="1:16" ht="22.5">
      <c r="A116" s="11">
        <v>112</v>
      </c>
      <c r="B116" s="5" t="s">
        <v>59</v>
      </c>
      <c r="C116" s="6">
        <v>3850000</v>
      </c>
      <c r="D116" s="5">
        <f>'96'!D116+12</f>
        <v>110</v>
      </c>
      <c r="E116" s="5">
        <v>4</v>
      </c>
      <c r="F116" s="7">
        <f>'97'!F116+'97'!G116</f>
        <v>3849999.6666666665</v>
      </c>
      <c r="G116" s="7">
        <v>0</v>
      </c>
      <c r="H116" s="7">
        <f t="shared" si="1"/>
        <v>0.33333333348855376</v>
      </c>
      <c r="I116" s="2"/>
      <c r="J116" s="2"/>
      <c r="K116" s="2"/>
      <c r="L116" s="2"/>
      <c r="M116" s="2"/>
      <c r="N116" s="2"/>
      <c r="O116" s="2"/>
      <c r="P116" s="3"/>
    </row>
    <row r="117" spans="1:16" ht="22.5">
      <c r="A117" s="11">
        <v>113</v>
      </c>
      <c r="B117" s="7" t="s">
        <v>56</v>
      </c>
      <c r="C117" s="6">
        <v>3500000</v>
      </c>
      <c r="D117" s="5">
        <f>'96'!D117+12</f>
        <v>109</v>
      </c>
      <c r="E117" s="5">
        <v>10</v>
      </c>
      <c r="F117" s="7">
        <f>'97'!F117+'97'!G117</f>
        <v>3179166.6666666665</v>
      </c>
      <c r="G117" s="7">
        <v>320833.3333333335</v>
      </c>
      <c r="H117" s="7">
        <f t="shared" si="1"/>
        <v>0</v>
      </c>
      <c r="I117" s="2"/>
      <c r="J117" s="2"/>
      <c r="K117" s="2"/>
      <c r="L117" s="2"/>
      <c r="M117" s="2"/>
      <c r="N117" s="2"/>
      <c r="O117" s="2"/>
      <c r="P117" s="3"/>
    </row>
    <row r="118" spans="1:16" ht="22.5">
      <c r="A118" s="11">
        <v>114</v>
      </c>
      <c r="B118" s="7" t="s">
        <v>55</v>
      </c>
      <c r="C118" s="6">
        <v>4550000</v>
      </c>
      <c r="D118" s="5">
        <f>'96'!D118+12</f>
        <v>109</v>
      </c>
      <c r="E118" s="5">
        <v>10</v>
      </c>
      <c r="F118" s="7">
        <f>'97'!F118+'97'!G118</f>
        <v>4132916.666666667</v>
      </c>
      <c r="G118" s="7">
        <v>417083.333333333</v>
      </c>
      <c r="H118" s="7">
        <f t="shared" si="1"/>
        <v>0</v>
      </c>
      <c r="I118" s="2"/>
      <c r="J118" s="2"/>
      <c r="K118" s="2"/>
      <c r="L118" s="2"/>
      <c r="M118" s="2"/>
      <c r="N118" s="2"/>
      <c r="O118" s="2"/>
      <c r="P118" s="3"/>
    </row>
    <row r="119" spans="1:16" ht="22.5">
      <c r="A119" s="11">
        <v>115</v>
      </c>
      <c r="B119" s="5" t="s">
        <v>9</v>
      </c>
      <c r="C119" s="6">
        <v>4766000</v>
      </c>
      <c r="D119" s="5">
        <f>'96'!D119+12</f>
        <v>109</v>
      </c>
      <c r="E119" s="5">
        <v>4</v>
      </c>
      <c r="F119" s="7">
        <f>'97'!F119+'97'!G119</f>
        <v>4765999.666666666</v>
      </c>
      <c r="G119" s="7">
        <v>0</v>
      </c>
      <c r="H119" s="7">
        <f t="shared" si="1"/>
        <v>0.33333333395421505</v>
      </c>
      <c r="I119" s="2"/>
      <c r="J119" s="2"/>
      <c r="K119" s="2"/>
      <c r="L119" s="2"/>
      <c r="M119" s="2"/>
      <c r="N119" s="2"/>
      <c r="O119" s="2"/>
      <c r="P119" s="3"/>
    </row>
    <row r="120" spans="1:16" ht="22.5">
      <c r="A120" s="11">
        <v>116</v>
      </c>
      <c r="B120" s="7" t="s">
        <v>57</v>
      </c>
      <c r="C120" s="6">
        <v>1650000</v>
      </c>
      <c r="D120" s="5">
        <f>'96'!D120+12</f>
        <v>108</v>
      </c>
      <c r="E120" s="5">
        <v>10</v>
      </c>
      <c r="F120" s="7">
        <f>'97'!F120+'97'!G120</f>
        <v>1485000</v>
      </c>
      <c r="G120" s="7">
        <v>165000</v>
      </c>
      <c r="H120" s="7">
        <f t="shared" si="1"/>
        <v>0</v>
      </c>
      <c r="I120" s="2"/>
      <c r="J120" s="2"/>
      <c r="K120" s="2"/>
      <c r="L120" s="2"/>
      <c r="M120" s="2"/>
      <c r="N120" s="2"/>
      <c r="O120" s="2"/>
      <c r="P120" s="3"/>
    </row>
    <row r="121" spans="1:16" ht="22.5">
      <c r="A121" s="11">
        <v>117</v>
      </c>
      <c r="B121" s="7" t="s">
        <v>58</v>
      </c>
      <c r="C121" s="6">
        <v>12350000</v>
      </c>
      <c r="D121" s="5">
        <f>'96'!D121+12</f>
        <v>108</v>
      </c>
      <c r="E121" s="5">
        <v>10</v>
      </c>
      <c r="F121" s="7">
        <f>'97'!F121+'97'!G121</f>
        <v>11115000</v>
      </c>
      <c r="G121" s="7">
        <v>1235000</v>
      </c>
      <c r="H121" s="7">
        <f t="shared" si="1"/>
        <v>0</v>
      </c>
      <c r="I121" s="2"/>
      <c r="J121" s="2"/>
      <c r="K121" s="2"/>
      <c r="L121" s="2"/>
      <c r="M121" s="2"/>
      <c r="N121" s="2"/>
      <c r="O121" s="2"/>
      <c r="P121" s="3"/>
    </row>
    <row r="122" spans="1:16" ht="22.5">
      <c r="A122" s="11">
        <v>118</v>
      </c>
      <c r="B122" s="29" t="s">
        <v>75</v>
      </c>
      <c r="C122" s="30">
        <v>4500000</v>
      </c>
      <c r="D122" s="5">
        <f>'96'!D122+12</f>
        <v>102</v>
      </c>
      <c r="E122" s="31">
        <v>10</v>
      </c>
      <c r="F122" s="7">
        <f>'97'!F122+'97'!G122</f>
        <v>3825000</v>
      </c>
      <c r="G122" s="7">
        <v>450000</v>
      </c>
      <c r="H122" s="7">
        <f t="shared" si="1"/>
        <v>225000</v>
      </c>
      <c r="I122" s="32"/>
      <c r="J122" s="32"/>
      <c r="K122" s="32"/>
      <c r="L122" s="32"/>
      <c r="M122" s="32"/>
      <c r="N122" s="32"/>
      <c r="O122" s="32"/>
      <c r="P122" s="33"/>
    </row>
    <row r="123" spans="1:16" ht="22.5">
      <c r="A123" s="11">
        <v>119</v>
      </c>
      <c r="B123" s="29" t="s">
        <v>76</v>
      </c>
      <c r="C123" s="30">
        <v>1200000</v>
      </c>
      <c r="D123" s="5">
        <f>'96'!D123+12</f>
        <v>102</v>
      </c>
      <c r="E123" s="31">
        <v>10</v>
      </c>
      <c r="F123" s="7">
        <f>'97'!F123+'97'!G123</f>
        <v>1020000</v>
      </c>
      <c r="G123" s="7">
        <v>120000</v>
      </c>
      <c r="H123" s="7">
        <f t="shared" si="1"/>
        <v>60000</v>
      </c>
      <c r="I123" s="32"/>
      <c r="J123" s="32"/>
      <c r="K123" s="32"/>
      <c r="L123" s="32"/>
      <c r="M123" s="32"/>
      <c r="N123" s="32"/>
      <c r="O123" s="32"/>
      <c r="P123" s="33"/>
    </row>
    <row r="124" spans="1:16" ht="22.5">
      <c r="A124" s="11">
        <v>120</v>
      </c>
      <c r="B124" s="45" t="s">
        <v>84</v>
      </c>
      <c r="C124" s="30">
        <v>12000000</v>
      </c>
      <c r="D124" s="5">
        <f>'96'!D124+12</f>
        <v>101</v>
      </c>
      <c r="E124" s="30">
        <v>5</v>
      </c>
      <c r="F124" s="7">
        <f>'97'!F124+'97'!G124</f>
        <v>12000000</v>
      </c>
      <c r="G124" s="7">
        <v>0</v>
      </c>
      <c r="H124" s="7">
        <f t="shared" si="1"/>
        <v>0</v>
      </c>
      <c r="I124" s="32"/>
      <c r="J124" s="32"/>
      <c r="K124" s="32"/>
      <c r="L124" s="32"/>
      <c r="M124" s="32"/>
      <c r="N124" s="32"/>
      <c r="O124" s="32"/>
      <c r="P124" s="33"/>
    </row>
    <row r="125" spans="1:16" ht="22.5">
      <c r="A125" s="11">
        <v>121</v>
      </c>
      <c r="B125" s="29" t="s">
        <v>83</v>
      </c>
      <c r="C125" s="30">
        <v>342125000</v>
      </c>
      <c r="D125" s="5">
        <f>'96'!D125+12</f>
        <v>101</v>
      </c>
      <c r="E125" s="31">
        <v>10</v>
      </c>
      <c r="F125" s="7">
        <f>'97'!F125+'97'!G125</f>
        <v>290806250</v>
      </c>
      <c r="G125" s="7">
        <v>34212500</v>
      </c>
      <c r="H125" s="7">
        <f t="shared" si="1"/>
        <v>17106250</v>
      </c>
      <c r="I125" s="32"/>
      <c r="J125" s="32"/>
      <c r="K125" s="32"/>
      <c r="L125" s="32"/>
      <c r="M125" s="32"/>
      <c r="N125" s="32"/>
      <c r="O125" s="32"/>
      <c r="P125" s="33"/>
    </row>
    <row r="126" spans="1:16" ht="22.5">
      <c r="A126" s="11">
        <v>122</v>
      </c>
      <c r="B126" s="31" t="s">
        <v>86</v>
      </c>
      <c r="C126" s="30">
        <v>4500000</v>
      </c>
      <c r="D126" s="5">
        <f>'96'!D126+12</f>
        <v>95</v>
      </c>
      <c r="E126" s="31">
        <v>10</v>
      </c>
      <c r="F126" s="7">
        <f>'97'!F126+'97'!G126</f>
        <v>3562500</v>
      </c>
      <c r="G126" s="7">
        <v>450000</v>
      </c>
      <c r="H126" s="7">
        <f t="shared" si="1"/>
        <v>487500</v>
      </c>
      <c r="I126" s="32"/>
      <c r="J126" s="32"/>
      <c r="K126" s="32"/>
      <c r="L126" s="32"/>
      <c r="M126" s="32"/>
      <c r="N126" s="32"/>
      <c r="O126" s="32"/>
      <c r="P126" s="34"/>
    </row>
    <row r="127" spans="1:16" ht="22.5">
      <c r="A127" s="11">
        <v>123</v>
      </c>
      <c r="B127" s="29" t="s">
        <v>87</v>
      </c>
      <c r="C127" s="30">
        <v>7130000</v>
      </c>
      <c r="D127" s="5">
        <f>'96'!D127+12</f>
        <v>95</v>
      </c>
      <c r="E127" s="31">
        <v>10</v>
      </c>
      <c r="F127" s="7">
        <f>'97'!F127+'97'!G127</f>
        <v>5644583.333333334</v>
      </c>
      <c r="G127" s="7">
        <v>713000</v>
      </c>
      <c r="H127" s="7">
        <f t="shared" si="1"/>
        <v>772416.666666666</v>
      </c>
      <c r="I127" s="32"/>
      <c r="J127" s="32"/>
      <c r="K127" s="32"/>
      <c r="L127" s="32"/>
      <c r="M127" s="32"/>
      <c r="N127" s="32"/>
      <c r="O127" s="32"/>
      <c r="P127" s="34"/>
    </row>
    <row r="128" spans="1:16" ht="22.5">
      <c r="A128" s="11">
        <v>124</v>
      </c>
      <c r="B128" s="29" t="s">
        <v>88</v>
      </c>
      <c r="C128" s="30">
        <v>6702800</v>
      </c>
      <c r="D128" s="5">
        <f>'96'!D128+12</f>
        <v>91</v>
      </c>
      <c r="E128" s="31">
        <v>4</v>
      </c>
      <c r="F128" s="7">
        <f>'97'!F128+'97'!G128</f>
        <v>6702799.666666666</v>
      </c>
      <c r="G128" s="7">
        <v>0</v>
      </c>
      <c r="H128" s="7">
        <f t="shared" si="1"/>
        <v>0.33333333395421505</v>
      </c>
      <c r="I128" s="32"/>
      <c r="J128" s="32"/>
      <c r="K128" s="32"/>
      <c r="L128" s="32"/>
      <c r="M128" s="32"/>
      <c r="N128" s="32"/>
      <c r="O128" s="32"/>
      <c r="P128" s="34"/>
    </row>
    <row r="129" spans="1:16" ht="22.5">
      <c r="A129" s="11">
        <v>125</v>
      </c>
      <c r="B129" s="29" t="s">
        <v>83</v>
      </c>
      <c r="C129" s="30">
        <v>99000000</v>
      </c>
      <c r="D129" s="5">
        <f>'96'!D129+12</f>
        <v>91</v>
      </c>
      <c r="E129" s="31">
        <v>10</v>
      </c>
      <c r="F129" s="7">
        <f>'97'!F129+'97'!G129</f>
        <v>75075000</v>
      </c>
      <c r="G129" s="7">
        <v>9900000</v>
      </c>
      <c r="H129" s="7">
        <f t="shared" si="1"/>
        <v>14025000</v>
      </c>
      <c r="I129" s="32"/>
      <c r="J129" s="32"/>
      <c r="K129" s="32"/>
      <c r="L129" s="32"/>
      <c r="M129" s="32"/>
      <c r="N129" s="32"/>
      <c r="O129" s="32"/>
      <c r="P129" s="34"/>
    </row>
    <row r="130" spans="1:16" ht="22.5">
      <c r="A130" s="11">
        <v>126</v>
      </c>
      <c r="B130" s="29" t="s">
        <v>90</v>
      </c>
      <c r="C130" s="30">
        <v>114377400</v>
      </c>
      <c r="D130" s="5">
        <f>'96'!D130+12</f>
        <v>90</v>
      </c>
      <c r="E130" s="31">
        <v>4</v>
      </c>
      <c r="F130" s="7">
        <f>'97'!F130+'97'!G130</f>
        <v>114377400</v>
      </c>
      <c r="G130" s="7">
        <v>0</v>
      </c>
      <c r="H130" s="7">
        <f t="shared" si="1"/>
        <v>0</v>
      </c>
      <c r="I130" s="32"/>
      <c r="J130" s="32"/>
      <c r="K130" s="32"/>
      <c r="L130" s="32"/>
      <c r="M130" s="32"/>
      <c r="N130" s="32"/>
      <c r="O130" s="32"/>
      <c r="P130" s="34"/>
    </row>
    <row r="131" spans="1:16" ht="22.5">
      <c r="A131" s="11">
        <v>127</v>
      </c>
      <c r="B131" s="29" t="s">
        <v>83</v>
      </c>
      <c r="C131" s="30">
        <v>99000000</v>
      </c>
      <c r="D131" s="5">
        <f>'96'!D131+12</f>
        <v>90</v>
      </c>
      <c r="E131" s="31">
        <v>10</v>
      </c>
      <c r="F131" s="7">
        <f>'97'!F131+'97'!G131</f>
        <v>74250000</v>
      </c>
      <c r="G131" s="7">
        <v>9900000</v>
      </c>
      <c r="H131" s="7">
        <f t="shared" si="1"/>
        <v>14850000</v>
      </c>
      <c r="I131" s="32"/>
      <c r="J131" s="32"/>
      <c r="K131" s="32"/>
      <c r="L131" s="32"/>
      <c r="M131" s="32"/>
      <c r="N131" s="32"/>
      <c r="O131" s="32"/>
      <c r="P131" s="34"/>
    </row>
    <row r="132" spans="1:16" ht="22.5">
      <c r="A132" s="11">
        <v>128</v>
      </c>
      <c r="B132" s="29" t="s">
        <v>87</v>
      </c>
      <c r="C132" s="30">
        <v>16010000</v>
      </c>
      <c r="D132" s="5">
        <f>'96'!D132+12</f>
        <v>88</v>
      </c>
      <c r="E132" s="31">
        <v>10</v>
      </c>
      <c r="F132" s="7">
        <f>'97'!F132+'97'!G132</f>
        <v>11740666.666666666</v>
      </c>
      <c r="G132" s="7">
        <v>1601000</v>
      </c>
      <c r="H132" s="7">
        <f t="shared" si="1"/>
        <v>2668333.333333334</v>
      </c>
      <c r="I132" s="32"/>
      <c r="J132" s="32"/>
      <c r="K132" s="32"/>
      <c r="L132" s="32"/>
      <c r="M132" s="32"/>
      <c r="N132" s="32"/>
      <c r="O132" s="32"/>
      <c r="P132" s="34"/>
    </row>
    <row r="133" spans="1:16" ht="22.5">
      <c r="A133" s="11">
        <v>129</v>
      </c>
      <c r="B133" s="29" t="s">
        <v>83</v>
      </c>
      <c r="C133" s="30">
        <v>103600000</v>
      </c>
      <c r="D133" s="5">
        <f>'96'!D133+12</f>
        <v>83</v>
      </c>
      <c r="E133" s="31">
        <v>10</v>
      </c>
      <c r="F133" s="7">
        <f>'97'!F133+'97'!G133</f>
        <v>71656667</v>
      </c>
      <c r="G133" s="7">
        <v>10360000</v>
      </c>
      <c r="H133" s="7">
        <f aca="true" t="shared" si="2" ref="H133:H178">C133-F133-G133</f>
        <v>21583333</v>
      </c>
      <c r="I133" s="32"/>
      <c r="J133" s="32"/>
      <c r="K133" s="32"/>
      <c r="L133" s="32"/>
      <c r="M133" s="32"/>
      <c r="N133" s="32"/>
      <c r="O133" s="32"/>
      <c r="P133" s="34"/>
    </row>
    <row r="134" spans="1:16" ht="22.5">
      <c r="A134" s="11">
        <v>130</v>
      </c>
      <c r="B134" s="29" t="s">
        <v>93</v>
      </c>
      <c r="C134" s="30">
        <v>37657000</v>
      </c>
      <c r="D134" s="5">
        <f>'96'!D134+12</f>
        <v>72</v>
      </c>
      <c r="E134" s="31">
        <v>10</v>
      </c>
      <c r="F134" s="7">
        <f>'97'!F134+'97'!G134</f>
        <v>22594200</v>
      </c>
      <c r="G134" s="7">
        <v>3765700</v>
      </c>
      <c r="H134" s="7">
        <f t="shared" si="2"/>
        <v>11297100</v>
      </c>
      <c r="I134" s="32"/>
      <c r="J134" s="32"/>
      <c r="K134" s="32"/>
      <c r="L134" s="32"/>
      <c r="M134" s="32"/>
      <c r="N134" s="32"/>
      <c r="O134" s="32"/>
      <c r="P134" s="34"/>
    </row>
    <row r="135" spans="1:16" ht="22.5">
      <c r="A135" s="11">
        <v>131</v>
      </c>
      <c r="B135" s="29" t="s">
        <v>94</v>
      </c>
      <c r="C135" s="30">
        <v>16900000</v>
      </c>
      <c r="D135" s="5">
        <f>'96'!D135+12</f>
        <v>72</v>
      </c>
      <c r="E135" s="31">
        <v>4</v>
      </c>
      <c r="F135" s="7">
        <f>'97'!F135+'97'!G135</f>
        <v>25350000</v>
      </c>
      <c r="G135" s="7">
        <v>-8450000</v>
      </c>
      <c r="H135" s="7">
        <f t="shared" si="2"/>
        <v>0</v>
      </c>
      <c r="I135" s="32"/>
      <c r="J135" s="32"/>
      <c r="K135" s="32"/>
      <c r="L135" s="32"/>
      <c r="M135" s="32"/>
      <c r="N135" s="32"/>
      <c r="O135" s="32"/>
      <c r="P135" s="34"/>
    </row>
    <row r="136" spans="1:16" ht="22.5">
      <c r="A136" s="11">
        <v>132</v>
      </c>
      <c r="B136" s="29" t="s">
        <v>95</v>
      </c>
      <c r="C136" s="30">
        <v>17100000</v>
      </c>
      <c r="D136" s="5">
        <f>'96'!D136+12</f>
        <v>72</v>
      </c>
      <c r="E136" s="31">
        <v>4</v>
      </c>
      <c r="F136" s="7">
        <f>'97'!F136+'97'!G136</f>
        <v>25650000</v>
      </c>
      <c r="G136" s="7">
        <v>-8550000</v>
      </c>
      <c r="H136" s="7">
        <f t="shared" si="2"/>
        <v>0</v>
      </c>
      <c r="I136" s="32"/>
      <c r="J136" s="32"/>
      <c r="K136" s="32"/>
      <c r="L136" s="32"/>
      <c r="M136" s="32"/>
      <c r="N136" s="32"/>
      <c r="O136" s="32"/>
      <c r="P136" s="34"/>
    </row>
    <row r="137" spans="1:16" ht="22.5">
      <c r="A137" s="11">
        <v>133</v>
      </c>
      <c r="B137" s="29" t="s">
        <v>96</v>
      </c>
      <c r="C137" s="30">
        <v>17100000</v>
      </c>
      <c r="D137" s="5">
        <f>'96'!D137+12</f>
        <v>72</v>
      </c>
      <c r="E137" s="31">
        <v>4</v>
      </c>
      <c r="F137" s="7">
        <f>'97'!F137+'97'!G137</f>
        <v>25650000</v>
      </c>
      <c r="G137" s="7">
        <v>-8550000</v>
      </c>
      <c r="H137" s="7">
        <f t="shared" si="2"/>
        <v>0</v>
      </c>
      <c r="I137" s="32"/>
      <c r="J137" s="32"/>
      <c r="K137" s="32"/>
      <c r="L137" s="32"/>
      <c r="M137" s="32"/>
      <c r="N137" s="32"/>
      <c r="O137" s="32"/>
      <c r="P137" s="34"/>
    </row>
    <row r="138" spans="1:16" ht="22.5">
      <c r="A138" s="11">
        <v>134</v>
      </c>
      <c r="B138" s="29" t="s">
        <v>97</v>
      </c>
      <c r="C138" s="30">
        <v>4550000</v>
      </c>
      <c r="D138" s="5">
        <f>'96'!D138+12</f>
        <v>72</v>
      </c>
      <c r="E138" s="31">
        <v>4</v>
      </c>
      <c r="F138" s="7">
        <f>'97'!F138+'97'!G138</f>
        <v>6825000</v>
      </c>
      <c r="G138" s="7">
        <v>-2275000</v>
      </c>
      <c r="H138" s="7">
        <f t="shared" si="2"/>
        <v>0</v>
      </c>
      <c r="I138" s="32"/>
      <c r="J138" s="32"/>
      <c r="K138" s="32"/>
      <c r="L138" s="32"/>
      <c r="M138" s="32"/>
      <c r="N138" s="32"/>
      <c r="O138" s="32"/>
      <c r="P138" s="34"/>
    </row>
    <row r="139" spans="1:16" ht="22.5">
      <c r="A139" s="11">
        <v>135</v>
      </c>
      <c r="B139" s="29" t="s">
        <v>100</v>
      </c>
      <c r="C139" s="30">
        <v>15950000</v>
      </c>
      <c r="D139" s="5">
        <f>'96'!D139+12</f>
        <v>70</v>
      </c>
      <c r="E139" s="31">
        <v>10</v>
      </c>
      <c r="F139" s="7">
        <f>'97'!F139+'97'!G139</f>
        <v>9304166.666666668</v>
      </c>
      <c r="G139" s="7">
        <v>1595000</v>
      </c>
      <c r="H139" s="7">
        <f t="shared" si="2"/>
        <v>5050833.333333332</v>
      </c>
      <c r="I139" s="32"/>
      <c r="J139" s="32"/>
      <c r="K139" s="32"/>
      <c r="L139" s="32"/>
      <c r="M139" s="32"/>
      <c r="N139" s="32"/>
      <c r="O139" s="32"/>
      <c r="P139" s="34"/>
    </row>
    <row r="140" spans="1:16" ht="22.5">
      <c r="A140" s="11">
        <v>136</v>
      </c>
      <c r="B140" s="29" t="s">
        <v>13</v>
      </c>
      <c r="C140" s="30">
        <v>7600000</v>
      </c>
      <c r="D140" s="5">
        <f>'96'!D140+12</f>
        <v>70</v>
      </c>
      <c r="E140" s="31">
        <v>10</v>
      </c>
      <c r="F140" s="7">
        <f>'97'!F140+'97'!G140</f>
        <v>4433333.333333334</v>
      </c>
      <c r="G140" s="7">
        <v>760000</v>
      </c>
      <c r="H140" s="7">
        <f t="shared" si="2"/>
        <v>2406666.666666666</v>
      </c>
      <c r="I140" s="32"/>
      <c r="J140" s="32"/>
      <c r="K140" s="32"/>
      <c r="L140" s="32"/>
      <c r="M140" s="32"/>
      <c r="N140" s="32"/>
      <c r="O140" s="32"/>
      <c r="P140" s="34"/>
    </row>
    <row r="141" spans="1:16" ht="22.5">
      <c r="A141" s="11">
        <v>137</v>
      </c>
      <c r="B141" s="29" t="s">
        <v>96</v>
      </c>
      <c r="C141" s="30">
        <v>21430000</v>
      </c>
      <c r="D141" s="5">
        <f>'96'!D141+12</f>
        <v>69</v>
      </c>
      <c r="E141" s="31">
        <v>4</v>
      </c>
      <c r="F141" s="7">
        <f>'97'!F141+'97'!G141</f>
        <v>30805625</v>
      </c>
      <c r="G141" s="7">
        <v>-9375625</v>
      </c>
      <c r="H141" s="7">
        <f t="shared" si="2"/>
        <v>0</v>
      </c>
      <c r="I141" s="32"/>
      <c r="J141" s="32"/>
      <c r="K141" s="32"/>
      <c r="L141" s="32"/>
      <c r="M141" s="32"/>
      <c r="N141" s="32"/>
      <c r="O141" s="32"/>
      <c r="P141" s="34"/>
    </row>
    <row r="142" spans="1:16" ht="22.5">
      <c r="A142" s="11">
        <v>138</v>
      </c>
      <c r="B142" s="29" t="s">
        <v>101</v>
      </c>
      <c r="C142" s="30">
        <v>3400000</v>
      </c>
      <c r="D142" s="5">
        <f>'96'!D142+12</f>
        <v>68</v>
      </c>
      <c r="E142" s="31">
        <v>4</v>
      </c>
      <c r="F142" s="7">
        <f>'97'!F142+'97'!G142</f>
        <v>4816666.666666666</v>
      </c>
      <c r="G142" s="7">
        <v>-1416666.666666666</v>
      </c>
      <c r="H142" s="7">
        <f t="shared" si="2"/>
        <v>0</v>
      </c>
      <c r="I142" s="32"/>
      <c r="J142" s="32"/>
      <c r="K142" s="32"/>
      <c r="L142" s="32"/>
      <c r="M142" s="32"/>
      <c r="N142" s="32"/>
      <c r="O142" s="32"/>
      <c r="P142" s="34"/>
    </row>
    <row r="143" spans="1:16" ht="22.5">
      <c r="A143" s="11">
        <v>139</v>
      </c>
      <c r="B143" s="29" t="s">
        <v>102</v>
      </c>
      <c r="C143" s="30">
        <v>2200000</v>
      </c>
      <c r="D143" s="5">
        <f>'96'!D143+12</f>
        <v>68</v>
      </c>
      <c r="E143" s="31">
        <v>4</v>
      </c>
      <c r="F143" s="7">
        <f>'97'!F143+'97'!G143</f>
        <v>3116666.666666667</v>
      </c>
      <c r="G143" s="7">
        <v>-916666.666666667</v>
      </c>
      <c r="H143" s="7">
        <f t="shared" si="2"/>
        <v>0</v>
      </c>
      <c r="I143" s="32"/>
      <c r="J143" s="32"/>
      <c r="K143" s="32"/>
      <c r="L143" s="32"/>
      <c r="M143" s="32"/>
      <c r="N143" s="32"/>
      <c r="O143" s="32"/>
      <c r="P143" s="34"/>
    </row>
    <row r="144" spans="1:16" ht="22.5">
      <c r="A144" s="11">
        <v>140</v>
      </c>
      <c r="B144" s="29" t="s">
        <v>103</v>
      </c>
      <c r="C144" s="30">
        <v>77760000</v>
      </c>
      <c r="D144" s="5">
        <f>'96'!D144+12</f>
        <v>67</v>
      </c>
      <c r="E144" s="31">
        <v>4</v>
      </c>
      <c r="F144" s="7">
        <f>'97'!F144+'97'!G144</f>
        <v>108540000</v>
      </c>
      <c r="G144" s="7">
        <v>-30780000</v>
      </c>
      <c r="H144" s="7">
        <f t="shared" si="2"/>
        <v>0</v>
      </c>
      <c r="I144" s="32"/>
      <c r="J144" s="32"/>
      <c r="K144" s="32"/>
      <c r="L144" s="32"/>
      <c r="M144" s="32"/>
      <c r="N144" s="32"/>
      <c r="O144" s="32"/>
      <c r="P144" s="34"/>
    </row>
    <row r="145" spans="1:16" ht="22.5">
      <c r="A145" s="11">
        <v>141</v>
      </c>
      <c r="B145" s="29" t="s">
        <v>96</v>
      </c>
      <c r="C145" s="30">
        <v>38840000</v>
      </c>
      <c r="D145" s="5">
        <f>'96'!D145+12</f>
        <v>67</v>
      </c>
      <c r="E145" s="31">
        <v>4</v>
      </c>
      <c r="F145" s="7">
        <f>'97'!F145+'97'!G145</f>
        <v>54214166.66666667</v>
      </c>
      <c r="G145" s="7">
        <v>-15374166.666666672</v>
      </c>
      <c r="H145" s="7">
        <f t="shared" si="2"/>
        <v>0</v>
      </c>
      <c r="I145" s="32"/>
      <c r="J145" s="32"/>
      <c r="K145" s="32"/>
      <c r="L145" s="32"/>
      <c r="M145" s="32"/>
      <c r="N145" s="32"/>
      <c r="O145" s="32"/>
      <c r="P145" s="34"/>
    </row>
    <row r="146" spans="1:16" ht="22.5">
      <c r="A146" s="11">
        <v>142</v>
      </c>
      <c r="B146" s="29" t="s">
        <v>104</v>
      </c>
      <c r="C146" s="30">
        <v>8600000</v>
      </c>
      <c r="D146" s="5">
        <f>'96'!D146+12</f>
        <v>67</v>
      </c>
      <c r="E146" s="31">
        <v>4</v>
      </c>
      <c r="F146" s="7">
        <f>'97'!F146+'97'!G146</f>
        <v>12004166.666666668</v>
      </c>
      <c r="G146" s="7">
        <v>-3404166.666666668</v>
      </c>
      <c r="H146" s="7">
        <f t="shared" si="2"/>
        <v>0</v>
      </c>
      <c r="I146" s="32"/>
      <c r="J146" s="32"/>
      <c r="K146" s="32"/>
      <c r="L146" s="32"/>
      <c r="M146" s="32"/>
      <c r="N146" s="32"/>
      <c r="O146" s="32"/>
      <c r="P146" s="34"/>
    </row>
    <row r="147" spans="1:16" ht="22.5">
      <c r="A147" s="11">
        <v>143</v>
      </c>
      <c r="B147" s="29" t="s">
        <v>96</v>
      </c>
      <c r="C147" s="30">
        <v>385870000</v>
      </c>
      <c r="D147" s="5">
        <f>'96'!D147+12</f>
        <v>65</v>
      </c>
      <c r="E147" s="31">
        <v>4</v>
      </c>
      <c r="F147" s="7">
        <f>'97'!F147+'97'!G147</f>
        <v>522532291.6666666</v>
      </c>
      <c r="G147" s="7">
        <v>-136662291.66666663</v>
      </c>
      <c r="H147" s="7">
        <f t="shared" si="2"/>
        <v>0</v>
      </c>
      <c r="I147" s="32"/>
      <c r="J147" s="32"/>
      <c r="K147" s="32"/>
      <c r="L147" s="32"/>
      <c r="M147" s="32"/>
      <c r="N147" s="32"/>
      <c r="O147" s="32"/>
      <c r="P147" s="34"/>
    </row>
    <row r="148" spans="1:16" ht="22.5">
      <c r="A148" s="11">
        <v>144</v>
      </c>
      <c r="B148" s="29" t="s">
        <v>107</v>
      </c>
      <c r="C148" s="30">
        <v>23183200</v>
      </c>
      <c r="D148" s="5">
        <f>'96'!D148+12</f>
        <v>65</v>
      </c>
      <c r="E148" s="31">
        <v>4</v>
      </c>
      <c r="F148" s="7">
        <f>'97'!F148+'97'!G148</f>
        <v>31393916.666666664</v>
      </c>
      <c r="G148" s="7">
        <v>-8210716.666666664</v>
      </c>
      <c r="H148" s="7">
        <f t="shared" si="2"/>
        <v>0</v>
      </c>
      <c r="I148" s="32"/>
      <c r="J148" s="32"/>
      <c r="K148" s="32"/>
      <c r="L148" s="32"/>
      <c r="M148" s="32"/>
      <c r="N148" s="32"/>
      <c r="O148" s="32"/>
      <c r="P148" s="34"/>
    </row>
    <row r="149" spans="1:16" ht="22.5">
      <c r="A149" s="11">
        <v>145</v>
      </c>
      <c r="B149" s="29" t="s">
        <v>108</v>
      </c>
      <c r="C149" s="30">
        <v>34450000</v>
      </c>
      <c r="D149" s="5">
        <f>'96'!D149+12</f>
        <v>64</v>
      </c>
      <c r="E149" s="31">
        <v>10</v>
      </c>
      <c r="F149" s="7">
        <f>'97'!F149+'97'!G149</f>
        <v>18373333.333333332</v>
      </c>
      <c r="G149" s="7">
        <v>3445000</v>
      </c>
      <c r="H149" s="7">
        <f t="shared" si="2"/>
        <v>12631666.666666668</v>
      </c>
      <c r="I149" s="32"/>
      <c r="J149" s="32"/>
      <c r="K149" s="32"/>
      <c r="L149" s="32"/>
      <c r="M149" s="32"/>
      <c r="N149" s="32"/>
      <c r="O149" s="32"/>
      <c r="P149" s="34"/>
    </row>
    <row r="150" spans="1:16" ht="22.5">
      <c r="A150" s="11">
        <v>146</v>
      </c>
      <c r="B150" s="29" t="s">
        <v>93</v>
      </c>
      <c r="C150" s="30">
        <v>11500000</v>
      </c>
      <c r="D150" s="5">
        <f>'96'!D150+12</f>
        <v>64</v>
      </c>
      <c r="E150" s="31">
        <v>4</v>
      </c>
      <c r="F150" s="7">
        <f>'97'!F150+'97'!G150</f>
        <v>15333333.333333334</v>
      </c>
      <c r="G150" s="7">
        <v>-3833333.333333334</v>
      </c>
      <c r="H150" s="7">
        <f t="shared" si="2"/>
        <v>0</v>
      </c>
      <c r="I150" s="32"/>
      <c r="J150" s="32"/>
      <c r="K150" s="32"/>
      <c r="L150" s="32"/>
      <c r="M150" s="32"/>
      <c r="N150" s="32"/>
      <c r="O150" s="32"/>
      <c r="P150" s="34"/>
    </row>
    <row r="151" spans="1:16" ht="22.5">
      <c r="A151" s="11">
        <v>147</v>
      </c>
      <c r="B151" s="29" t="s">
        <v>110</v>
      </c>
      <c r="C151" s="30">
        <v>71338000</v>
      </c>
      <c r="D151" s="5">
        <f>'96'!D151+12</f>
        <v>64</v>
      </c>
      <c r="E151" s="31">
        <v>4</v>
      </c>
      <c r="F151" s="7">
        <f>'97'!F151+'97'!G151</f>
        <v>95117334.33333333</v>
      </c>
      <c r="G151" s="7">
        <v>-23779334.33333333</v>
      </c>
      <c r="H151" s="7">
        <f t="shared" si="2"/>
        <v>0</v>
      </c>
      <c r="I151" s="32"/>
      <c r="J151" s="32"/>
      <c r="K151" s="32"/>
      <c r="L151" s="32"/>
      <c r="M151" s="32"/>
      <c r="N151" s="32"/>
      <c r="O151" s="32"/>
      <c r="P151" s="34"/>
    </row>
    <row r="152" spans="1:16" ht="22.5">
      <c r="A152" s="11">
        <v>148</v>
      </c>
      <c r="B152" s="29" t="s">
        <v>87</v>
      </c>
      <c r="C152" s="30">
        <v>19150000</v>
      </c>
      <c r="D152" s="5">
        <f>'96'!D152+12</f>
        <v>64</v>
      </c>
      <c r="E152" s="31">
        <v>10</v>
      </c>
      <c r="F152" s="7">
        <f>'97'!F152+'97'!G152</f>
        <v>10213333.333333334</v>
      </c>
      <c r="G152" s="7">
        <v>1915000</v>
      </c>
      <c r="H152" s="7">
        <f t="shared" si="2"/>
        <v>7021666.666666666</v>
      </c>
      <c r="I152" s="32"/>
      <c r="J152" s="32"/>
      <c r="K152" s="32"/>
      <c r="L152" s="32"/>
      <c r="M152" s="32"/>
      <c r="N152" s="32"/>
      <c r="O152" s="32"/>
      <c r="P152" s="34"/>
    </row>
    <row r="153" spans="1:16" ht="22.5">
      <c r="A153" s="11">
        <v>149</v>
      </c>
      <c r="B153" s="29" t="s">
        <v>87</v>
      </c>
      <c r="C153" s="30">
        <v>19150000</v>
      </c>
      <c r="D153" s="5">
        <f>'96'!D153+12</f>
        <v>64</v>
      </c>
      <c r="E153" s="31">
        <v>10</v>
      </c>
      <c r="F153" s="7">
        <f>'97'!F153+'97'!G153</f>
        <v>10213333.333333334</v>
      </c>
      <c r="G153" s="7">
        <v>1915000</v>
      </c>
      <c r="H153" s="7">
        <f t="shared" si="2"/>
        <v>7021666.666666666</v>
      </c>
      <c r="I153" s="32"/>
      <c r="J153" s="32"/>
      <c r="K153" s="32"/>
      <c r="L153" s="32"/>
      <c r="M153" s="32"/>
      <c r="N153" s="32"/>
      <c r="O153" s="32"/>
      <c r="P153" s="34"/>
    </row>
    <row r="154" spans="1:16" ht="22.5">
      <c r="A154" s="11">
        <v>150</v>
      </c>
      <c r="B154" s="48" t="s">
        <v>90</v>
      </c>
      <c r="C154" s="30">
        <v>3283450</v>
      </c>
      <c r="D154" s="5">
        <f>'96'!D154+12</f>
        <v>58</v>
      </c>
      <c r="E154" s="31">
        <v>4</v>
      </c>
      <c r="F154" s="7">
        <f>'97'!F154+'97'!G154</f>
        <v>3967502.0833333335</v>
      </c>
      <c r="G154" s="7">
        <v>-684052.0833333335</v>
      </c>
      <c r="H154" s="7">
        <f t="shared" si="2"/>
        <v>0</v>
      </c>
      <c r="I154" s="32"/>
      <c r="J154" s="32"/>
      <c r="K154" s="32"/>
      <c r="L154" s="32"/>
      <c r="M154" s="32"/>
      <c r="N154" s="32"/>
      <c r="O154" s="32"/>
      <c r="P154" s="34"/>
    </row>
    <row r="155" spans="1:16" ht="22.5">
      <c r="A155" s="11">
        <v>151</v>
      </c>
      <c r="B155" s="48" t="s">
        <v>115</v>
      </c>
      <c r="C155" s="30">
        <v>4550250</v>
      </c>
      <c r="D155" s="5">
        <f>'96'!D155+12</f>
        <v>58</v>
      </c>
      <c r="E155" s="31">
        <v>4</v>
      </c>
      <c r="F155" s="7">
        <f>'97'!F155+'97'!G155</f>
        <v>5498218.75</v>
      </c>
      <c r="G155" s="7">
        <v>-947968.75</v>
      </c>
      <c r="H155" s="7">
        <f t="shared" si="2"/>
        <v>0</v>
      </c>
      <c r="I155" s="32"/>
      <c r="J155" s="32"/>
      <c r="K155" s="32"/>
      <c r="L155" s="32"/>
      <c r="M155" s="32"/>
      <c r="N155" s="32"/>
      <c r="O155" s="32"/>
      <c r="P155" s="34"/>
    </row>
    <row r="156" spans="1:16" ht="22.5">
      <c r="A156" s="11">
        <v>152</v>
      </c>
      <c r="B156" s="48" t="s">
        <v>116</v>
      </c>
      <c r="C156" s="30">
        <v>9600250</v>
      </c>
      <c r="D156" s="5">
        <f>'96'!D156+12</f>
        <v>58</v>
      </c>
      <c r="E156" s="31">
        <v>4</v>
      </c>
      <c r="F156" s="7">
        <f>'97'!F156+'97'!G156</f>
        <v>11600302.083333332</v>
      </c>
      <c r="G156" s="7">
        <v>-2000052.083333332</v>
      </c>
      <c r="H156" s="7">
        <f t="shared" si="2"/>
        <v>0</v>
      </c>
      <c r="I156" s="32"/>
      <c r="J156" s="32"/>
      <c r="K156" s="32"/>
      <c r="L156" s="32"/>
      <c r="M156" s="32"/>
      <c r="N156" s="32"/>
      <c r="O156" s="32"/>
      <c r="P156" s="34"/>
    </row>
    <row r="157" spans="1:16" ht="22.5">
      <c r="A157" s="11">
        <v>153</v>
      </c>
      <c r="B157" s="48" t="s">
        <v>117</v>
      </c>
      <c r="C157" s="30">
        <v>1550000</v>
      </c>
      <c r="D157" s="5">
        <f>'96'!D157+12</f>
        <v>57</v>
      </c>
      <c r="E157" s="31">
        <v>10</v>
      </c>
      <c r="F157" s="7">
        <f>'97'!F157+'97'!G157</f>
        <v>736250</v>
      </c>
      <c r="G157" s="7">
        <v>155000</v>
      </c>
      <c r="H157" s="7">
        <f t="shared" si="2"/>
        <v>658750</v>
      </c>
      <c r="I157" s="32"/>
      <c r="J157" s="32"/>
      <c r="K157" s="32"/>
      <c r="L157" s="32"/>
      <c r="M157" s="32"/>
      <c r="N157" s="32"/>
      <c r="O157" s="32"/>
      <c r="P157" s="34"/>
    </row>
    <row r="158" spans="1:16" ht="22.5">
      <c r="A158" s="11">
        <v>154</v>
      </c>
      <c r="B158" s="48" t="s">
        <v>118</v>
      </c>
      <c r="C158" s="30">
        <v>10300000</v>
      </c>
      <c r="D158" s="5">
        <f>'96'!D158+12</f>
        <v>56</v>
      </c>
      <c r="E158" s="31">
        <v>10</v>
      </c>
      <c r="F158" s="7">
        <f>'97'!F158+'97'!G158</f>
        <v>4806666.666666666</v>
      </c>
      <c r="G158" s="7">
        <v>1030000</v>
      </c>
      <c r="H158" s="7">
        <f t="shared" si="2"/>
        <v>4463333.333333334</v>
      </c>
      <c r="I158" s="32"/>
      <c r="J158" s="32"/>
      <c r="K158" s="32"/>
      <c r="L158" s="32"/>
      <c r="M158" s="32"/>
      <c r="N158" s="32"/>
      <c r="O158" s="32"/>
      <c r="P158" s="34"/>
    </row>
    <row r="159" spans="1:16" ht="22.5">
      <c r="A159" s="11">
        <v>155</v>
      </c>
      <c r="B159" s="48" t="s">
        <v>119</v>
      </c>
      <c r="C159" s="30">
        <f>24952250+50000250+20736250</f>
        <v>95688750</v>
      </c>
      <c r="D159" s="5">
        <f>'96'!D159+12</f>
        <v>56</v>
      </c>
      <c r="E159" s="31">
        <v>4</v>
      </c>
      <c r="F159" s="7">
        <f>'97'!F159+'97'!G159</f>
        <v>111636875</v>
      </c>
      <c r="G159" s="7">
        <v>-15948125</v>
      </c>
      <c r="H159" s="7">
        <f t="shared" si="2"/>
        <v>0</v>
      </c>
      <c r="I159" s="32"/>
      <c r="J159" s="32"/>
      <c r="K159" s="32"/>
      <c r="L159" s="32"/>
      <c r="M159" s="32"/>
      <c r="N159" s="32"/>
      <c r="O159" s="32"/>
      <c r="P159" s="34"/>
    </row>
    <row r="160" spans="1:16" ht="22.5">
      <c r="A160" s="11">
        <v>156</v>
      </c>
      <c r="B160" s="48" t="s">
        <v>120</v>
      </c>
      <c r="C160" s="30">
        <v>12000000</v>
      </c>
      <c r="D160" s="5">
        <f>'96'!D160+12</f>
        <v>49</v>
      </c>
      <c r="E160" s="31">
        <v>10</v>
      </c>
      <c r="F160" s="7">
        <f>'97'!F160+'97'!G160</f>
        <v>4900000</v>
      </c>
      <c r="G160" s="7">
        <v>1200000</v>
      </c>
      <c r="H160" s="7">
        <f t="shared" si="2"/>
        <v>5900000</v>
      </c>
      <c r="I160" s="32"/>
      <c r="J160" s="32"/>
      <c r="K160" s="32"/>
      <c r="L160" s="32"/>
      <c r="M160" s="32"/>
      <c r="N160" s="32"/>
      <c r="O160" s="32"/>
      <c r="P160" s="34"/>
    </row>
    <row r="161" spans="1:16" ht="22.5">
      <c r="A161" s="11">
        <v>157</v>
      </c>
      <c r="B161" s="48" t="s">
        <v>87</v>
      </c>
      <c r="C161" s="30">
        <v>38750000</v>
      </c>
      <c r="D161" s="5">
        <f>'96'!D161+12</f>
        <v>57</v>
      </c>
      <c r="E161" s="31">
        <v>10</v>
      </c>
      <c r="F161" s="7">
        <f>'97'!F161+'97'!G161</f>
        <v>18406250</v>
      </c>
      <c r="G161" s="7">
        <v>3875000</v>
      </c>
      <c r="H161" s="7">
        <f t="shared" si="2"/>
        <v>16468750</v>
      </c>
      <c r="I161" s="32"/>
      <c r="J161" s="32"/>
      <c r="K161" s="32"/>
      <c r="L161" s="32"/>
      <c r="M161" s="32"/>
      <c r="N161" s="32"/>
      <c r="O161" s="32"/>
      <c r="P161" s="34"/>
    </row>
    <row r="162" spans="1:16" ht="22.5">
      <c r="A162" s="11">
        <v>158</v>
      </c>
      <c r="B162" s="48" t="s">
        <v>87</v>
      </c>
      <c r="C162" s="30">
        <v>99200000</v>
      </c>
      <c r="D162" s="5">
        <f>'96'!D162+12</f>
        <v>55</v>
      </c>
      <c r="E162" s="31">
        <v>10</v>
      </c>
      <c r="F162" s="7">
        <f>'97'!F162+'97'!G162</f>
        <v>45466666.66666667</v>
      </c>
      <c r="G162" s="7">
        <v>9920000</v>
      </c>
      <c r="H162" s="7">
        <f t="shared" si="2"/>
        <v>43813333.33333333</v>
      </c>
      <c r="I162" s="32"/>
      <c r="J162" s="32"/>
      <c r="K162" s="32"/>
      <c r="L162" s="32"/>
      <c r="M162" s="32"/>
      <c r="N162" s="32"/>
      <c r="O162" s="32"/>
      <c r="P162" s="34"/>
    </row>
    <row r="163" spans="1:16" ht="22.5">
      <c r="A163" s="11">
        <v>159</v>
      </c>
      <c r="B163" s="48" t="s">
        <v>116</v>
      </c>
      <c r="C163" s="30">
        <v>418609000</v>
      </c>
      <c r="D163" s="5">
        <f>'96'!D163+12</f>
        <v>55</v>
      </c>
      <c r="E163" s="31">
        <v>4</v>
      </c>
      <c r="F163" s="7">
        <f>'97'!F163+'97'!G163</f>
        <v>479656145.8333334</v>
      </c>
      <c r="G163" s="7">
        <v>-61047145.83333337</v>
      </c>
      <c r="H163" s="7">
        <f t="shared" si="2"/>
        <v>0</v>
      </c>
      <c r="I163" s="32"/>
      <c r="J163" s="32"/>
      <c r="K163" s="32"/>
      <c r="L163" s="32"/>
      <c r="M163" s="32"/>
      <c r="N163" s="32"/>
      <c r="O163" s="32"/>
      <c r="P163" s="34"/>
    </row>
    <row r="164" spans="1:16" ht="22.5">
      <c r="A164" s="11">
        <v>160</v>
      </c>
      <c r="B164" s="48" t="s">
        <v>90</v>
      </c>
      <c r="C164" s="30">
        <v>194390000</v>
      </c>
      <c r="D164" s="5">
        <f>'96'!D164+12</f>
        <v>55</v>
      </c>
      <c r="E164" s="31">
        <v>4</v>
      </c>
      <c r="F164" s="7">
        <f>'97'!F164+'97'!G164</f>
        <v>222738541.6666667</v>
      </c>
      <c r="G164" s="7">
        <v>-28348541.666666687</v>
      </c>
      <c r="H164" s="7">
        <f t="shared" si="2"/>
        <v>0</v>
      </c>
      <c r="I164" s="32"/>
      <c r="J164" s="32"/>
      <c r="K164" s="32"/>
      <c r="L164" s="32"/>
      <c r="M164" s="32"/>
      <c r="N164" s="32"/>
      <c r="O164" s="32"/>
      <c r="P164" s="34"/>
    </row>
    <row r="165" spans="1:16" ht="22.5">
      <c r="A165" s="11">
        <v>161</v>
      </c>
      <c r="B165" s="48" t="s">
        <v>110</v>
      </c>
      <c r="C165" s="30">
        <v>105840000</v>
      </c>
      <c r="D165" s="5">
        <f>'96'!D165+12</f>
        <v>54</v>
      </c>
      <c r="E165" s="31">
        <v>4</v>
      </c>
      <c r="F165" s="7">
        <f>'97'!F165+'97'!G165</f>
        <v>119070000</v>
      </c>
      <c r="G165" s="7">
        <v>-13230000</v>
      </c>
      <c r="H165" s="7">
        <f t="shared" si="2"/>
        <v>0</v>
      </c>
      <c r="I165" s="32"/>
      <c r="J165" s="32"/>
      <c r="K165" s="32"/>
      <c r="L165" s="32"/>
      <c r="M165" s="32"/>
      <c r="N165" s="32"/>
      <c r="O165" s="32"/>
      <c r="P165" s="34"/>
    </row>
    <row r="166" spans="1:16" ht="22.5">
      <c r="A166" s="11">
        <v>162</v>
      </c>
      <c r="B166" s="48" t="s">
        <v>90</v>
      </c>
      <c r="C166" s="30">
        <v>278000000</v>
      </c>
      <c r="D166" s="5">
        <f>'96'!D166+12</f>
        <v>49</v>
      </c>
      <c r="E166" s="31">
        <v>4</v>
      </c>
      <c r="F166" s="7">
        <f>'97'!F166+'97'!G166</f>
        <v>283791667.6666667</v>
      </c>
      <c r="G166" s="7">
        <v>-5791667.666666687</v>
      </c>
      <c r="H166" s="7">
        <f t="shared" si="2"/>
        <v>0</v>
      </c>
      <c r="I166" s="32"/>
      <c r="J166" s="32"/>
      <c r="K166" s="32"/>
      <c r="L166" s="32"/>
      <c r="M166" s="32"/>
      <c r="N166" s="32"/>
      <c r="O166" s="32"/>
      <c r="P166" s="34"/>
    </row>
    <row r="167" spans="1:16" ht="22.5">
      <c r="A167" s="11">
        <v>163</v>
      </c>
      <c r="B167" s="48" t="s">
        <v>90</v>
      </c>
      <c r="C167" s="30">
        <v>131544000</v>
      </c>
      <c r="D167" s="5">
        <f>'96'!D167+12</f>
        <v>52</v>
      </c>
      <c r="E167" s="31">
        <v>4</v>
      </c>
      <c r="F167" s="7">
        <f>'97'!F167+'97'!G167</f>
        <v>142506000</v>
      </c>
      <c r="G167" s="7">
        <v>-10962000</v>
      </c>
      <c r="H167" s="7">
        <f t="shared" si="2"/>
        <v>0</v>
      </c>
      <c r="I167" s="32"/>
      <c r="J167" s="32"/>
      <c r="K167" s="32"/>
      <c r="L167" s="32"/>
      <c r="M167" s="32"/>
      <c r="N167" s="32"/>
      <c r="O167" s="32"/>
      <c r="P167" s="34"/>
    </row>
    <row r="168" spans="1:16" ht="22.5">
      <c r="A168" s="11">
        <v>164</v>
      </c>
      <c r="B168" s="48" t="s">
        <v>121</v>
      </c>
      <c r="C168" s="30">
        <v>50130000</v>
      </c>
      <c r="D168" s="5">
        <f>'96'!D168+12</f>
        <v>45</v>
      </c>
      <c r="E168" s="31">
        <v>10</v>
      </c>
      <c r="F168" s="7">
        <f>'97'!F168+'97'!G168</f>
        <v>18798750</v>
      </c>
      <c r="G168" s="7">
        <v>5013000</v>
      </c>
      <c r="H168" s="7">
        <f t="shared" si="2"/>
        <v>26318250</v>
      </c>
      <c r="I168" s="32"/>
      <c r="J168" s="32"/>
      <c r="K168" s="32"/>
      <c r="L168" s="32"/>
      <c r="M168" s="32"/>
      <c r="N168" s="32"/>
      <c r="O168" s="32"/>
      <c r="P168" s="34"/>
    </row>
    <row r="169" spans="1:16" ht="22.5">
      <c r="A169" s="11">
        <v>165</v>
      </c>
      <c r="B169" s="48" t="s">
        <v>90</v>
      </c>
      <c r="C169" s="30">
        <v>800000000</v>
      </c>
      <c r="D169" s="5">
        <f>'96'!D169+12</f>
        <v>44</v>
      </c>
      <c r="E169" s="31">
        <v>4</v>
      </c>
      <c r="F169" s="7">
        <f>'97'!F169+'97'!G169</f>
        <v>733333333.3333333</v>
      </c>
      <c r="G169" s="7">
        <v>66666666.666666746</v>
      </c>
      <c r="H169" s="7">
        <f t="shared" si="2"/>
        <v>0</v>
      </c>
      <c r="I169" s="32"/>
      <c r="J169" s="32"/>
      <c r="K169" s="32"/>
      <c r="L169" s="32"/>
      <c r="M169" s="32"/>
      <c r="N169" s="32"/>
      <c r="O169" s="32"/>
      <c r="P169" s="34"/>
    </row>
    <row r="170" spans="1:16" ht="22.5">
      <c r="A170" s="11">
        <v>166</v>
      </c>
      <c r="B170" s="48" t="s">
        <v>121</v>
      </c>
      <c r="C170" s="30">
        <v>82400000</v>
      </c>
      <c r="D170" s="5">
        <f>'96'!D170+12</f>
        <v>43</v>
      </c>
      <c r="E170" s="31">
        <v>10</v>
      </c>
      <c r="F170" s="7">
        <f>'97'!F170+'97'!G170</f>
        <v>29526666.666666668</v>
      </c>
      <c r="G170" s="7">
        <v>8240000</v>
      </c>
      <c r="H170" s="7">
        <f t="shared" si="2"/>
        <v>44633333.33333333</v>
      </c>
      <c r="I170" s="32"/>
      <c r="J170" s="32"/>
      <c r="K170" s="32"/>
      <c r="L170" s="32"/>
      <c r="M170" s="32"/>
      <c r="N170" s="32"/>
      <c r="O170" s="32"/>
      <c r="P170" s="34"/>
    </row>
    <row r="171" spans="1:16" ht="22.5">
      <c r="A171" s="11">
        <v>167</v>
      </c>
      <c r="B171" s="48" t="s">
        <v>90</v>
      </c>
      <c r="C171" s="30">
        <v>59000000</v>
      </c>
      <c r="D171" s="5">
        <f>'96'!D171+12</f>
        <v>43</v>
      </c>
      <c r="E171" s="31">
        <v>4</v>
      </c>
      <c r="F171" s="7">
        <f>'97'!F171+'97'!G171</f>
        <v>52854166.666666664</v>
      </c>
      <c r="G171" s="7">
        <v>6145833.333333336</v>
      </c>
      <c r="H171" s="7">
        <f t="shared" si="2"/>
        <v>0</v>
      </c>
      <c r="I171" s="32"/>
      <c r="J171" s="32"/>
      <c r="K171" s="32"/>
      <c r="L171" s="32"/>
      <c r="M171" s="32"/>
      <c r="N171" s="32"/>
      <c r="O171" s="32"/>
      <c r="P171" s="34"/>
    </row>
    <row r="172" spans="1:16" ht="22.5">
      <c r="A172" s="11">
        <v>168</v>
      </c>
      <c r="B172" s="48" t="s">
        <v>90</v>
      </c>
      <c r="C172" s="30">
        <v>1010000000</v>
      </c>
      <c r="D172" s="5">
        <f>'96'!D172+12</f>
        <v>43</v>
      </c>
      <c r="E172" s="31">
        <v>4</v>
      </c>
      <c r="F172" s="7">
        <f>'97'!F172+'97'!G172</f>
        <v>904791666.6666666</v>
      </c>
      <c r="G172" s="7">
        <v>105208333.33333337</v>
      </c>
      <c r="H172" s="7">
        <f t="shared" si="2"/>
        <v>0</v>
      </c>
      <c r="I172" s="32"/>
      <c r="J172" s="32"/>
      <c r="K172" s="32"/>
      <c r="L172" s="32"/>
      <c r="M172" s="32"/>
      <c r="N172" s="32"/>
      <c r="O172" s="32"/>
      <c r="P172" s="34"/>
    </row>
    <row r="173" spans="1:16" ht="22.5">
      <c r="A173" s="11">
        <v>169</v>
      </c>
      <c r="B173" s="48" t="s">
        <v>90</v>
      </c>
      <c r="C173" s="30">
        <v>119870000</v>
      </c>
      <c r="D173" s="5">
        <f>'96'!D173+12</f>
        <v>43</v>
      </c>
      <c r="E173" s="31">
        <v>4</v>
      </c>
      <c r="F173" s="7">
        <f>'97'!F173+'97'!G173</f>
        <v>107383541.66666667</v>
      </c>
      <c r="G173" s="7">
        <v>12486458.333333328</v>
      </c>
      <c r="H173" s="7">
        <f t="shared" si="2"/>
        <v>0</v>
      </c>
      <c r="I173" s="32"/>
      <c r="J173" s="32"/>
      <c r="K173" s="32"/>
      <c r="L173" s="32"/>
      <c r="M173" s="32"/>
      <c r="N173" s="32"/>
      <c r="O173" s="32"/>
      <c r="P173" s="34"/>
    </row>
    <row r="174" spans="1:16" ht="22.5">
      <c r="A174" s="11">
        <v>170</v>
      </c>
      <c r="B174" s="48" t="s">
        <v>90</v>
      </c>
      <c r="C174" s="30">
        <v>366500000</v>
      </c>
      <c r="D174" s="5">
        <f>'96'!D174+12</f>
        <v>42</v>
      </c>
      <c r="E174" s="31">
        <v>4</v>
      </c>
      <c r="F174" s="7">
        <f>'97'!F174+'97'!G174</f>
        <v>320687500</v>
      </c>
      <c r="G174" s="7">
        <v>45812500</v>
      </c>
      <c r="H174" s="7">
        <f t="shared" si="2"/>
        <v>0</v>
      </c>
      <c r="I174" s="32"/>
      <c r="J174" s="32"/>
      <c r="K174" s="32"/>
      <c r="L174" s="32"/>
      <c r="M174" s="32"/>
      <c r="N174" s="32"/>
      <c r="O174" s="32"/>
      <c r="P174" s="34"/>
    </row>
    <row r="175" spans="1:16" ht="23.25" customHeight="1">
      <c r="A175" s="11">
        <v>171</v>
      </c>
      <c r="B175" s="48" t="s">
        <v>90</v>
      </c>
      <c r="C175" s="30">
        <v>355803200</v>
      </c>
      <c r="D175" s="5">
        <f>'96'!D175+12</f>
        <v>42</v>
      </c>
      <c r="E175" s="31">
        <v>4</v>
      </c>
      <c r="F175" s="7">
        <f>'97'!F175+'97'!G175</f>
        <v>311327800</v>
      </c>
      <c r="G175" s="7">
        <v>44475400</v>
      </c>
      <c r="H175" s="7">
        <f t="shared" si="2"/>
        <v>0</v>
      </c>
      <c r="I175" s="32"/>
      <c r="J175" s="32"/>
      <c r="K175" s="32"/>
      <c r="L175" s="32"/>
      <c r="M175" s="32"/>
      <c r="N175" s="32"/>
      <c r="O175" s="32"/>
      <c r="P175" s="34"/>
    </row>
    <row r="176" spans="1:16" ht="23.25" customHeight="1">
      <c r="A176" s="11">
        <v>172</v>
      </c>
      <c r="B176" s="48" t="s">
        <v>90</v>
      </c>
      <c r="C176" s="30">
        <v>57000000</v>
      </c>
      <c r="D176" s="5">
        <f>'96'!D176+12</f>
        <v>18</v>
      </c>
      <c r="E176" s="31">
        <v>4</v>
      </c>
      <c r="F176" s="7">
        <f>'97'!F176+'97'!G176</f>
        <v>28500000</v>
      </c>
      <c r="G176" s="29">
        <v>21375000</v>
      </c>
      <c r="H176" s="7">
        <f t="shared" si="2"/>
        <v>7125000</v>
      </c>
      <c r="I176" s="32"/>
      <c r="J176" s="32"/>
      <c r="K176" s="32"/>
      <c r="L176" s="32"/>
      <c r="M176" s="32"/>
      <c r="N176" s="32"/>
      <c r="O176" s="32"/>
      <c r="P176" s="34"/>
    </row>
    <row r="177" spans="1:16" ht="23.25" customHeight="1">
      <c r="A177" s="11">
        <v>173</v>
      </c>
      <c r="B177" s="48" t="s">
        <v>90</v>
      </c>
      <c r="C177" s="30">
        <v>80000000</v>
      </c>
      <c r="D177" s="5">
        <f>'96'!D177+12</f>
        <v>16</v>
      </c>
      <c r="E177" s="31">
        <v>4</v>
      </c>
      <c r="F177" s="7">
        <f>'97'!F177+'97'!G177</f>
        <v>33333333.333333336</v>
      </c>
      <c r="G177" s="29">
        <v>26666666.666666668</v>
      </c>
      <c r="H177" s="7">
        <f t="shared" si="2"/>
        <v>19999999.999999996</v>
      </c>
      <c r="I177" s="32"/>
      <c r="J177" s="32"/>
      <c r="K177" s="32"/>
      <c r="L177" s="32"/>
      <c r="M177" s="32"/>
      <c r="N177" s="32"/>
      <c r="O177" s="32"/>
      <c r="P177" s="34"/>
    </row>
    <row r="178" spans="1:16" ht="23.25" customHeight="1">
      <c r="A178" s="50">
        <v>174</v>
      </c>
      <c r="B178" s="48" t="s">
        <v>90</v>
      </c>
      <c r="C178" s="30">
        <v>100825000</v>
      </c>
      <c r="D178" s="5">
        <v>2</v>
      </c>
      <c r="E178" s="31">
        <v>4</v>
      </c>
      <c r="F178" s="7">
        <f>'97'!F178+'97'!G178-1</f>
        <v>4201040.666666667</v>
      </c>
      <c r="G178" s="29">
        <v>4201041.666666667</v>
      </c>
      <c r="H178" s="7">
        <f t="shared" si="2"/>
        <v>92422917.66666666</v>
      </c>
      <c r="I178" s="32"/>
      <c r="J178" s="32"/>
      <c r="K178" s="32"/>
      <c r="L178" s="32"/>
      <c r="M178" s="32"/>
      <c r="N178" s="32"/>
      <c r="O178" s="32"/>
      <c r="P178" s="34"/>
    </row>
    <row r="179" spans="1:16" ht="23.25" thickBot="1">
      <c r="A179" s="61" t="s">
        <v>67</v>
      </c>
      <c r="B179" s="62"/>
      <c r="C179" s="9">
        <f aca="true" t="shared" si="3" ref="C179:H179">SUM(C5:C178)</f>
        <v>6441265300</v>
      </c>
      <c r="D179" s="9">
        <f t="shared" si="3"/>
        <v>17118</v>
      </c>
      <c r="E179" s="9">
        <f t="shared" si="3"/>
        <v>1375</v>
      </c>
      <c r="F179" s="9">
        <f t="shared" si="3"/>
        <v>6006347903.083333</v>
      </c>
      <c r="G179" s="9">
        <f t="shared" si="3"/>
        <v>55906295.91666675</v>
      </c>
      <c r="H179" s="9">
        <f t="shared" si="3"/>
        <v>379011101.6666666</v>
      </c>
      <c r="I179" s="9">
        <f aca="true" t="shared" si="4" ref="I179:P179">SUM(I5:I177)</f>
        <v>0</v>
      </c>
      <c r="J179" s="9">
        <f t="shared" si="4"/>
        <v>0</v>
      </c>
      <c r="K179" s="9">
        <f t="shared" si="4"/>
        <v>0</v>
      </c>
      <c r="L179" s="9">
        <f t="shared" si="4"/>
        <v>0</v>
      </c>
      <c r="M179" s="9">
        <f t="shared" si="4"/>
        <v>0</v>
      </c>
      <c r="N179" s="9">
        <f t="shared" si="4"/>
        <v>0</v>
      </c>
      <c r="O179" s="9">
        <f t="shared" si="4"/>
        <v>0</v>
      </c>
      <c r="P179" s="9">
        <f t="shared" si="4"/>
        <v>0</v>
      </c>
    </row>
    <row r="180" spans="1:8" ht="23.25" thickBot="1">
      <c r="A180" s="63" t="s">
        <v>112</v>
      </c>
      <c r="B180" s="63"/>
      <c r="C180" s="63"/>
      <c r="D180" s="63"/>
      <c r="E180" s="63"/>
      <c r="F180" s="63"/>
      <c r="G180" s="63"/>
      <c r="H180" s="63"/>
    </row>
    <row r="181" spans="1:8" ht="22.5">
      <c r="A181" s="27" t="s">
        <v>109</v>
      </c>
      <c r="B181" s="20" t="s">
        <v>1</v>
      </c>
      <c r="C181" s="20" t="s">
        <v>82</v>
      </c>
      <c r="D181" s="21" t="s">
        <v>60</v>
      </c>
      <c r="E181" s="21" t="s">
        <v>68</v>
      </c>
      <c r="F181" s="22" t="s">
        <v>73</v>
      </c>
      <c r="G181" s="22" t="s">
        <v>85</v>
      </c>
      <c r="H181" s="22" t="s">
        <v>62</v>
      </c>
    </row>
    <row r="182" spans="1:16" ht="22.5">
      <c r="A182" s="11">
        <v>1</v>
      </c>
      <c r="B182" s="6" t="s">
        <v>78</v>
      </c>
      <c r="C182" s="6">
        <v>48000000</v>
      </c>
      <c r="D182" s="6">
        <f>'96'!D181+12</f>
        <v>107</v>
      </c>
      <c r="E182" s="6">
        <v>20</v>
      </c>
      <c r="F182" s="7">
        <f>'97'!F182+'97'!G182</f>
        <v>19200000</v>
      </c>
      <c r="G182" s="7">
        <f>C182/E182</f>
        <v>2400000</v>
      </c>
      <c r="H182" s="7">
        <f aca="true" t="shared" si="5" ref="H182:H188">C182-F182-G182</f>
        <v>26400000</v>
      </c>
      <c r="I182" s="2"/>
      <c r="J182" s="2"/>
      <c r="K182" s="2"/>
      <c r="L182" s="2"/>
      <c r="M182" s="2"/>
      <c r="N182" s="2"/>
      <c r="O182" s="2"/>
      <c r="P182" s="3"/>
    </row>
    <row r="183" spans="1:16" ht="22.5">
      <c r="A183" s="11">
        <v>2</v>
      </c>
      <c r="B183" s="6" t="s">
        <v>79</v>
      </c>
      <c r="C183" s="6">
        <v>824000</v>
      </c>
      <c r="D183" s="6">
        <f>'96'!D182+12</f>
        <v>96</v>
      </c>
      <c r="E183" s="6">
        <v>4</v>
      </c>
      <c r="F183" s="7">
        <f>'97'!F183+'97'!G183</f>
        <v>824000</v>
      </c>
      <c r="G183" s="7">
        <v>0</v>
      </c>
      <c r="H183" s="7">
        <f t="shared" si="5"/>
        <v>0</v>
      </c>
      <c r="I183" s="2"/>
      <c r="J183" s="2"/>
      <c r="K183" s="2"/>
      <c r="L183" s="2"/>
      <c r="M183" s="2"/>
      <c r="N183" s="2"/>
      <c r="O183" s="2"/>
      <c r="P183" s="3"/>
    </row>
    <row r="184" spans="1:16" ht="22.5">
      <c r="A184" s="11">
        <v>3</v>
      </c>
      <c r="B184" s="45" t="s">
        <v>80</v>
      </c>
      <c r="C184" s="30">
        <v>7870000</v>
      </c>
      <c r="D184" s="6">
        <f>'96'!D183+12</f>
        <v>108</v>
      </c>
      <c r="E184" s="30">
        <v>5</v>
      </c>
      <c r="F184" s="7">
        <f>'97'!F184+'97'!G184</f>
        <v>7870000</v>
      </c>
      <c r="G184" s="7">
        <v>0</v>
      </c>
      <c r="H184" s="7">
        <f t="shared" si="5"/>
        <v>0</v>
      </c>
      <c r="I184" s="32"/>
      <c r="J184" s="32"/>
      <c r="K184" s="32"/>
      <c r="L184" s="32"/>
      <c r="M184" s="32"/>
      <c r="N184" s="32"/>
      <c r="O184" s="32"/>
      <c r="P184" s="33"/>
    </row>
    <row r="185" spans="1:16" ht="22.5">
      <c r="A185" s="11">
        <v>4</v>
      </c>
      <c r="B185" s="45" t="s">
        <v>99</v>
      </c>
      <c r="C185" s="30">
        <v>4179000</v>
      </c>
      <c r="D185" s="6">
        <f>'96'!D184+12</f>
        <v>72</v>
      </c>
      <c r="E185" s="30">
        <v>4</v>
      </c>
      <c r="F185" s="7">
        <f>'97'!F185+'97'!G185-2089500</f>
        <v>4179000</v>
      </c>
      <c r="G185" s="7">
        <v>0</v>
      </c>
      <c r="H185" s="7">
        <f t="shared" si="5"/>
        <v>0</v>
      </c>
      <c r="I185" s="32"/>
      <c r="J185" s="32"/>
      <c r="K185" s="32"/>
      <c r="L185" s="32"/>
      <c r="M185" s="32"/>
      <c r="N185" s="32"/>
      <c r="O185" s="32"/>
      <c r="P185" s="34"/>
    </row>
    <row r="186" spans="1:16" ht="22.5">
      <c r="A186" s="11">
        <v>5</v>
      </c>
      <c r="B186" s="46" t="s">
        <v>84</v>
      </c>
      <c r="C186" s="30">
        <v>237600000</v>
      </c>
      <c r="D186" s="6">
        <f>'96'!D185+12</f>
        <v>58</v>
      </c>
      <c r="E186" s="30">
        <v>5</v>
      </c>
      <c r="F186" s="7">
        <f>'97'!F186+'97'!G186</f>
        <v>229680000</v>
      </c>
      <c r="G186" s="7">
        <v>7920000</v>
      </c>
      <c r="H186" s="7">
        <f t="shared" si="5"/>
        <v>0</v>
      </c>
      <c r="I186" s="47"/>
      <c r="J186" s="47"/>
      <c r="K186" s="47"/>
      <c r="L186" s="47"/>
      <c r="M186" s="47"/>
      <c r="N186" s="47"/>
      <c r="O186" s="47"/>
      <c r="P186" s="47"/>
    </row>
    <row r="187" spans="1:16" ht="22.5">
      <c r="A187" s="11">
        <v>6</v>
      </c>
      <c r="B187" s="46" t="s">
        <v>114</v>
      </c>
      <c r="C187" s="30">
        <v>50000000</v>
      </c>
      <c r="D187" s="6">
        <f>'96'!D186+12</f>
        <v>52</v>
      </c>
      <c r="E187" s="30">
        <v>5</v>
      </c>
      <c r="F187" s="7">
        <v>43333333</v>
      </c>
      <c r="G187" s="7">
        <v>6666667</v>
      </c>
      <c r="H187" s="7">
        <f t="shared" si="5"/>
        <v>0</v>
      </c>
      <c r="I187" s="47"/>
      <c r="J187" s="47"/>
      <c r="K187" s="47"/>
      <c r="L187" s="47"/>
      <c r="M187" s="47"/>
      <c r="N187" s="47"/>
      <c r="O187" s="47"/>
      <c r="P187" s="47"/>
    </row>
    <row r="188" spans="1:16" ht="22.5">
      <c r="A188" s="50">
        <v>7</v>
      </c>
      <c r="B188" s="46" t="s">
        <v>114</v>
      </c>
      <c r="C188" s="30">
        <v>83050000</v>
      </c>
      <c r="D188" s="6">
        <f>'96'!D187+12</f>
        <v>43</v>
      </c>
      <c r="E188" s="30">
        <v>5</v>
      </c>
      <c r="F188" s="7">
        <f>'97'!F188+'97'!G188+2089500</f>
        <v>61608666.666666664</v>
      </c>
      <c r="G188" s="7">
        <f>C188/E188</f>
        <v>16610000</v>
      </c>
      <c r="H188" s="7">
        <f t="shared" si="5"/>
        <v>4831333.333333336</v>
      </c>
      <c r="I188" s="47"/>
      <c r="J188" s="47"/>
      <c r="K188" s="47"/>
      <c r="L188" s="47"/>
      <c r="M188" s="47"/>
      <c r="N188" s="47"/>
      <c r="O188" s="47"/>
      <c r="P188" s="47"/>
    </row>
    <row r="189" spans="1:8" ht="23.25" thickBot="1">
      <c r="A189" s="61" t="s">
        <v>67</v>
      </c>
      <c r="B189" s="62"/>
      <c r="C189" s="9">
        <f aca="true" t="shared" si="6" ref="C189:H189">SUM(C182:C188)</f>
        <v>431523000</v>
      </c>
      <c r="D189" s="9">
        <f t="shared" si="6"/>
        <v>536</v>
      </c>
      <c r="E189" s="9">
        <f t="shared" si="6"/>
        <v>48</v>
      </c>
      <c r="F189" s="9">
        <f t="shared" si="6"/>
        <v>366694999.6666667</v>
      </c>
      <c r="G189" s="9">
        <f t="shared" si="6"/>
        <v>33596667</v>
      </c>
      <c r="H189" s="9">
        <f t="shared" si="6"/>
        <v>31231333.333333336</v>
      </c>
    </row>
  </sheetData>
  <sheetProtection/>
  <autoFilter ref="A4:P189"/>
  <mergeCells count="6">
    <mergeCell ref="A1:P1"/>
    <mergeCell ref="A2:P2"/>
    <mergeCell ref="A3:H3"/>
    <mergeCell ref="A179:B179"/>
    <mergeCell ref="A180:H180"/>
    <mergeCell ref="A189:B189"/>
  </mergeCells>
  <printOptions horizontalCentered="1"/>
  <pageMargins left="0.11811023622047245" right="0.11811023622047245" top="0" bottom="0" header="0.5118110236220472" footer="0.5118110236220472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P189"/>
  <sheetViews>
    <sheetView rightToLeft="1" zoomScalePageLayoutView="0" workbookViewId="0" topLeftCell="A1">
      <pane ySplit="4" topLeftCell="A182" activePane="bottomLeft" state="frozen"/>
      <selection pane="topLeft" activeCell="A1" sqref="A1"/>
      <selection pane="bottomLeft" activeCell="G189" activeCellId="1" sqref="G179 G189"/>
    </sheetView>
  </sheetViews>
  <sheetFormatPr defaultColWidth="9.140625" defaultRowHeight="12.75"/>
  <cols>
    <col min="1" max="1" width="6.140625" style="1" bestFit="1" customWidth="1"/>
    <col min="2" max="2" width="25.28125" style="1" bestFit="1" customWidth="1"/>
    <col min="3" max="3" width="15.57421875" style="1" bestFit="1" customWidth="1"/>
    <col min="4" max="4" width="10.00390625" style="1" bestFit="1" customWidth="1"/>
    <col min="5" max="5" width="9.00390625" style="1" bestFit="1" customWidth="1"/>
    <col min="6" max="6" width="15.57421875" style="1" bestFit="1" customWidth="1"/>
    <col min="7" max="7" width="17.00390625" style="1" bestFit="1" customWidth="1"/>
    <col min="8" max="8" width="15.421875" style="1" bestFit="1" customWidth="1"/>
    <col min="9" max="9" width="15.7109375" style="1" hidden="1" customWidth="1"/>
    <col min="10" max="16" width="4.28125" style="1" hidden="1" customWidth="1"/>
    <col min="17" max="16384" width="9.140625" style="1" customWidth="1"/>
  </cols>
  <sheetData>
    <row r="1" spans="1:16" ht="22.5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2.5">
      <c r="A2" s="60" t="s">
        <v>127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23.25" thickBot="1">
      <c r="A3" s="64" t="s">
        <v>111</v>
      </c>
      <c r="B3" s="64"/>
      <c r="C3" s="64"/>
      <c r="D3" s="64"/>
      <c r="E3" s="64"/>
      <c r="F3" s="64"/>
      <c r="G3" s="64"/>
      <c r="H3" s="64"/>
      <c r="I3" s="39"/>
      <c r="J3" s="39"/>
      <c r="K3" s="39"/>
      <c r="L3" s="39"/>
      <c r="M3" s="39"/>
      <c r="N3" s="39"/>
      <c r="O3" s="39"/>
      <c r="P3" s="39"/>
    </row>
    <row r="4" spans="1:16" s="26" customFormat="1" ht="22.5">
      <c r="A4" s="27" t="s">
        <v>109</v>
      </c>
      <c r="B4" s="20" t="s">
        <v>1</v>
      </c>
      <c r="C4" s="20" t="s">
        <v>82</v>
      </c>
      <c r="D4" s="21" t="s">
        <v>60</v>
      </c>
      <c r="E4" s="21" t="s">
        <v>68</v>
      </c>
      <c r="F4" s="22" t="s">
        <v>73</v>
      </c>
      <c r="G4" s="22" t="s">
        <v>85</v>
      </c>
      <c r="H4" s="22" t="s">
        <v>62</v>
      </c>
      <c r="I4" s="23" t="s">
        <v>69</v>
      </c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4">
        <v>6</v>
      </c>
      <c r="P4" s="25">
        <v>7</v>
      </c>
    </row>
    <row r="5" spans="1:16" ht="22.5">
      <c r="A5" s="11">
        <v>1</v>
      </c>
      <c r="B5" s="5" t="s">
        <v>36</v>
      </c>
      <c r="C5" s="6">
        <v>2100000</v>
      </c>
      <c r="D5" s="5">
        <f>'96'!D5+12</f>
        <v>119</v>
      </c>
      <c r="E5" s="5">
        <v>10</v>
      </c>
      <c r="F5" s="7">
        <f>'97'!F5+'97'!G5</f>
        <v>2082500</v>
      </c>
      <c r="G5" s="7">
        <v>17500</v>
      </c>
      <c r="H5" s="7">
        <f aca="true" t="shared" si="0" ref="H5:H68">C5-F5-G5</f>
        <v>0</v>
      </c>
      <c r="I5" s="2"/>
      <c r="J5" s="2"/>
      <c r="K5" s="2"/>
      <c r="L5" s="2"/>
      <c r="M5" s="2"/>
      <c r="N5" s="2"/>
      <c r="O5" s="2"/>
      <c r="P5" s="3"/>
    </row>
    <row r="6" spans="1:16" ht="22.5">
      <c r="A6" s="11">
        <v>2</v>
      </c>
      <c r="B6" s="7" t="s">
        <v>10</v>
      </c>
      <c r="C6" s="6">
        <v>1400000</v>
      </c>
      <c r="D6" s="5">
        <f>'96'!D6+12</f>
        <v>119</v>
      </c>
      <c r="E6" s="5">
        <v>4</v>
      </c>
      <c r="F6" s="7">
        <f>'97'!F6+'97'!G6</f>
        <v>1400000.3333333333</v>
      </c>
      <c r="G6" s="7">
        <v>0</v>
      </c>
      <c r="H6" s="7">
        <v>0</v>
      </c>
      <c r="I6" s="2"/>
      <c r="J6" s="2"/>
      <c r="K6" s="2"/>
      <c r="L6" s="2"/>
      <c r="M6" s="2"/>
      <c r="N6" s="2"/>
      <c r="O6" s="2"/>
      <c r="P6" s="3"/>
    </row>
    <row r="7" spans="1:16" ht="22.5">
      <c r="A7" s="11">
        <v>3</v>
      </c>
      <c r="B7" s="7" t="s">
        <v>11</v>
      </c>
      <c r="C7" s="6">
        <v>3500000</v>
      </c>
      <c r="D7" s="5">
        <f>'96'!D7+12</f>
        <v>119</v>
      </c>
      <c r="E7" s="5">
        <v>10</v>
      </c>
      <c r="F7" s="7">
        <f>'97'!F7+'97'!G7</f>
        <v>3470833.333333333</v>
      </c>
      <c r="G7" s="7">
        <v>29166.666666666977</v>
      </c>
      <c r="H7" s="7">
        <f t="shared" si="0"/>
        <v>0</v>
      </c>
      <c r="I7" s="2"/>
      <c r="J7" s="2"/>
      <c r="K7" s="2"/>
      <c r="L7" s="2"/>
      <c r="M7" s="2"/>
      <c r="N7" s="2"/>
      <c r="O7" s="2"/>
      <c r="P7" s="3"/>
    </row>
    <row r="8" spans="1:16" ht="22.5">
      <c r="A8" s="11">
        <v>4</v>
      </c>
      <c r="B8" s="7" t="s">
        <v>12</v>
      </c>
      <c r="C8" s="6">
        <v>620000</v>
      </c>
      <c r="D8" s="5">
        <f>'96'!D8+12</f>
        <v>119</v>
      </c>
      <c r="E8" s="5">
        <v>10</v>
      </c>
      <c r="F8" s="7">
        <f>'97'!F8+'97'!G8</f>
        <v>614833.3333333334</v>
      </c>
      <c r="G8" s="7">
        <v>5166.666666666628</v>
      </c>
      <c r="H8" s="7">
        <f t="shared" si="0"/>
        <v>0</v>
      </c>
      <c r="I8" s="2"/>
      <c r="J8" s="2"/>
      <c r="K8" s="2"/>
      <c r="L8" s="2"/>
      <c r="M8" s="2"/>
      <c r="N8" s="2"/>
      <c r="O8" s="2"/>
      <c r="P8" s="3"/>
    </row>
    <row r="9" spans="1:16" ht="22.5">
      <c r="A9" s="11">
        <v>5</v>
      </c>
      <c r="B9" s="7" t="s">
        <v>12</v>
      </c>
      <c r="C9" s="6">
        <v>620000</v>
      </c>
      <c r="D9" s="5">
        <f>'96'!D9+12</f>
        <v>119</v>
      </c>
      <c r="E9" s="5">
        <v>10</v>
      </c>
      <c r="F9" s="7">
        <f>'97'!F9+'97'!G9</f>
        <v>614833.3333333334</v>
      </c>
      <c r="G9" s="7">
        <v>5166.666666666628</v>
      </c>
      <c r="H9" s="7">
        <f t="shared" si="0"/>
        <v>0</v>
      </c>
      <c r="I9" s="2"/>
      <c r="J9" s="2"/>
      <c r="K9" s="2"/>
      <c r="L9" s="2"/>
      <c r="M9" s="2"/>
      <c r="N9" s="2"/>
      <c r="O9" s="2"/>
      <c r="P9" s="3"/>
    </row>
    <row r="10" spans="1:16" ht="22.5">
      <c r="A10" s="11">
        <v>6</v>
      </c>
      <c r="B10" s="7" t="s">
        <v>12</v>
      </c>
      <c r="C10" s="6">
        <v>620000</v>
      </c>
      <c r="D10" s="5">
        <f>'96'!D10+12</f>
        <v>119</v>
      </c>
      <c r="E10" s="5">
        <v>10</v>
      </c>
      <c r="F10" s="7">
        <f>'97'!F10+'97'!G10</f>
        <v>614833.3333333334</v>
      </c>
      <c r="G10" s="7">
        <v>5166.666666666628</v>
      </c>
      <c r="H10" s="7">
        <f t="shared" si="0"/>
        <v>0</v>
      </c>
      <c r="I10" s="2"/>
      <c r="J10" s="2"/>
      <c r="K10" s="2"/>
      <c r="L10" s="2"/>
      <c r="M10" s="2"/>
      <c r="N10" s="2"/>
      <c r="O10" s="2"/>
      <c r="P10" s="3"/>
    </row>
    <row r="11" spans="1:16" ht="22.5">
      <c r="A11" s="11">
        <v>7</v>
      </c>
      <c r="B11" s="7" t="s">
        <v>12</v>
      </c>
      <c r="C11" s="6">
        <v>620000</v>
      </c>
      <c r="D11" s="5">
        <f>'96'!D11+12</f>
        <v>119</v>
      </c>
      <c r="E11" s="5">
        <v>10</v>
      </c>
      <c r="F11" s="7">
        <f>'97'!F11+'97'!G11</f>
        <v>614833.3333333334</v>
      </c>
      <c r="G11" s="7">
        <v>5166.666666666628</v>
      </c>
      <c r="H11" s="7">
        <f t="shared" si="0"/>
        <v>0</v>
      </c>
      <c r="I11" s="2"/>
      <c r="J11" s="2"/>
      <c r="K11" s="2"/>
      <c r="L11" s="2"/>
      <c r="M11" s="2"/>
      <c r="N11" s="2"/>
      <c r="O11" s="2"/>
      <c r="P11" s="3"/>
    </row>
    <row r="12" spans="1:16" ht="22.5">
      <c r="A12" s="11">
        <v>8</v>
      </c>
      <c r="B12" s="7" t="s">
        <v>13</v>
      </c>
      <c r="C12" s="8">
        <v>1450000</v>
      </c>
      <c r="D12" s="5">
        <f>'96'!D12+12</f>
        <v>119</v>
      </c>
      <c r="E12" s="5">
        <v>10</v>
      </c>
      <c r="F12" s="7">
        <f>'97'!F12+'97'!G12</f>
        <v>1437916.6666666665</v>
      </c>
      <c r="G12" s="7">
        <v>12083.333333333489</v>
      </c>
      <c r="H12" s="7">
        <f t="shared" si="0"/>
        <v>0</v>
      </c>
      <c r="I12" s="2"/>
      <c r="J12" s="2"/>
      <c r="K12" s="2"/>
      <c r="L12" s="2"/>
      <c r="M12" s="2"/>
      <c r="N12" s="2"/>
      <c r="O12" s="2"/>
      <c r="P12" s="3"/>
    </row>
    <row r="13" spans="1:16" ht="22.5">
      <c r="A13" s="11">
        <v>9</v>
      </c>
      <c r="B13" s="7" t="s">
        <v>14</v>
      </c>
      <c r="C13" s="6">
        <v>1350000</v>
      </c>
      <c r="D13" s="5">
        <f>'96'!D13+12</f>
        <v>119</v>
      </c>
      <c r="E13" s="5">
        <v>10</v>
      </c>
      <c r="F13" s="7">
        <f>'97'!F13+'97'!G13</f>
        <v>1338750</v>
      </c>
      <c r="G13" s="7">
        <v>11250</v>
      </c>
      <c r="H13" s="7">
        <f t="shared" si="0"/>
        <v>0</v>
      </c>
      <c r="I13" s="2"/>
      <c r="J13" s="2"/>
      <c r="K13" s="2"/>
      <c r="L13" s="2"/>
      <c r="M13" s="2"/>
      <c r="N13" s="2"/>
      <c r="O13" s="2"/>
      <c r="P13" s="3"/>
    </row>
    <row r="14" spans="1:16" ht="22.5">
      <c r="A14" s="11">
        <v>10</v>
      </c>
      <c r="B14" s="7" t="s">
        <v>15</v>
      </c>
      <c r="C14" s="6">
        <v>1450000</v>
      </c>
      <c r="D14" s="5">
        <f>'96'!D14+12</f>
        <v>119</v>
      </c>
      <c r="E14" s="5">
        <v>10</v>
      </c>
      <c r="F14" s="7">
        <f>'97'!F14+'97'!G14</f>
        <v>1437916.6666666665</v>
      </c>
      <c r="G14" s="7">
        <v>12083.333333333489</v>
      </c>
      <c r="H14" s="7">
        <f t="shared" si="0"/>
        <v>0</v>
      </c>
      <c r="I14" s="2"/>
      <c r="J14" s="2"/>
      <c r="K14" s="2"/>
      <c r="L14" s="2"/>
      <c r="M14" s="2"/>
      <c r="N14" s="2"/>
      <c r="O14" s="2"/>
      <c r="P14" s="3"/>
    </row>
    <row r="15" spans="1:16" ht="22.5">
      <c r="A15" s="11">
        <v>11</v>
      </c>
      <c r="B15" s="5" t="s">
        <v>17</v>
      </c>
      <c r="C15" s="6">
        <v>1200000</v>
      </c>
      <c r="D15" s="5">
        <f>'96'!D15+12</f>
        <v>119</v>
      </c>
      <c r="E15" s="5">
        <v>4</v>
      </c>
      <c r="F15" s="7">
        <f>'97'!F15+'97'!G15</f>
        <v>1200000</v>
      </c>
      <c r="G15" s="7">
        <v>0</v>
      </c>
      <c r="H15" s="7">
        <f t="shared" si="0"/>
        <v>0</v>
      </c>
      <c r="I15" s="2"/>
      <c r="J15" s="2"/>
      <c r="K15" s="2"/>
      <c r="L15" s="2"/>
      <c r="M15" s="2"/>
      <c r="N15" s="2"/>
      <c r="O15" s="2"/>
      <c r="P15" s="3"/>
    </row>
    <row r="16" spans="1:16" ht="22.5">
      <c r="A16" s="11">
        <v>12</v>
      </c>
      <c r="B16" s="5" t="s">
        <v>17</v>
      </c>
      <c r="C16" s="6">
        <v>1200000</v>
      </c>
      <c r="D16" s="5">
        <f>'96'!D16+12</f>
        <v>119</v>
      </c>
      <c r="E16" s="5">
        <v>4</v>
      </c>
      <c r="F16" s="7">
        <f>'97'!F16+'97'!G16</f>
        <v>1200000</v>
      </c>
      <c r="G16" s="7">
        <v>0</v>
      </c>
      <c r="H16" s="7">
        <f t="shared" si="0"/>
        <v>0</v>
      </c>
      <c r="I16" s="2"/>
      <c r="J16" s="2"/>
      <c r="K16" s="2"/>
      <c r="L16" s="2"/>
      <c r="M16" s="2"/>
      <c r="N16" s="2"/>
      <c r="O16" s="2"/>
      <c r="P16" s="3"/>
    </row>
    <row r="17" spans="1:16" ht="22.5">
      <c r="A17" s="11">
        <v>13</v>
      </c>
      <c r="B17" s="7" t="s">
        <v>16</v>
      </c>
      <c r="C17" s="6">
        <v>4000000</v>
      </c>
      <c r="D17" s="5">
        <f>'96'!D17+12</f>
        <v>119</v>
      </c>
      <c r="E17" s="5">
        <v>4</v>
      </c>
      <c r="F17" s="7">
        <f>'97'!F17+'97'!G17</f>
        <v>4000000</v>
      </c>
      <c r="G17" s="7">
        <v>0</v>
      </c>
      <c r="H17" s="7">
        <f t="shared" si="0"/>
        <v>0</v>
      </c>
      <c r="I17" s="2"/>
      <c r="J17" s="2"/>
      <c r="K17" s="2"/>
      <c r="L17" s="2"/>
      <c r="M17" s="2"/>
      <c r="N17" s="2"/>
      <c r="O17" s="2"/>
      <c r="P17" s="3"/>
    </row>
    <row r="18" spans="1:16" ht="22.5">
      <c r="A18" s="11">
        <v>14</v>
      </c>
      <c r="B18" s="7" t="s">
        <v>16</v>
      </c>
      <c r="C18" s="6">
        <v>4000000</v>
      </c>
      <c r="D18" s="5">
        <f>'96'!D18+12</f>
        <v>119</v>
      </c>
      <c r="E18" s="5">
        <v>4</v>
      </c>
      <c r="F18" s="7">
        <f>'97'!F18+'97'!G18</f>
        <v>4000000</v>
      </c>
      <c r="G18" s="7">
        <v>0</v>
      </c>
      <c r="H18" s="7">
        <f t="shared" si="0"/>
        <v>0</v>
      </c>
      <c r="I18" s="2"/>
      <c r="J18" s="2"/>
      <c r="K18" s="2"/>
      <c r="L18" s="2"/>
      <c r="M18" s="2"/>
      <c r="N18" s="2"/>
      <c r="O18" s="2"/>
      <c r="P18" s="3"/>
    </row>
    <row r="19" spans="1:16" ht="22.5">
      <c r="A19" s="11">
        <v>15</v>
      </c>
      <c r="B19" s="5" t="s">
        <v>18</v>
      </c>
      <c r="C19" s="6">
        <v>50000</v>
      </c>
      <c r="D19" s="5">
        <f>'96'!D19+12</f>
        <v>119</v>
      </c>
      <c r="E19" s="5">
        <v>4</v>
      </c>
      <c r="F19" s="7">
        <f>'97'!F19+'97'!G19</f>
        <v>50000.333333333336</v>
      </c>
      <c r="G19" s="7">
        <v>0</v>
      </c>
      <c r="H19" s="7">
        <v>0</v>
      </c>
      <c r="I19" s="2"/>
      <c r="J19" s="2"/>
      <c r="K19" s="2"/>
      <c r="L19" s="2"/>
      <c r="M19" s="2"/>
      <c r="N19" s="2"/>
      <c r="O19" s="2"/>
      <c r="P19" s="3"/>
    </row>
    <row r="20" spans="1:16" ht="22.5">
      <c r="A20" s="11">
        <v>16</v>
      </c>
      <c r="B20" s="5" t="s">
        <v>18</v>
      </c>
      <c r="C20" s="6">
        <v>50000</v>
      </c>
      <c r="D20" s="5">
        <f>'96'!D20+12</f>
        <v>119</v>
      </c>
      <c r="E20" s="5">
        <v>4</v>
      </c>
      <c r="F20" s="7">
        <f>'97'!F20+'97'!G20</f>
        <v>50000.333333333336</v>
      </c>
      <c r="G20" s="7">
        <v>0</v>
      </c>
      <c r="H20" s="7">
        <v>0</v>
      </c>
      <c r="I20" s="2"/>
      <c r="J20" s="2"/>
      <c r="K20" s="2"/>
      <c r="L20" s="2"/>
      <c r="M20" s="2"/>
      <c r="N20" s="2"/>
      <c r="O20" s="2"/>
      <c r="P20" s="3"/>
    </row>
    <row r="21" spans="1:16" ht="22.5">
      <c r="A21" s="11">
        <v>17</v>
      </c>
      <c r="B21" s="5" t="s">
        <v>19</v>
      </c>
      <c r="C21" s="6">
        <v>200000</v>
      </c>
      <c r="D21" s="5">
        <f>'96'!D21+12</f>
        <v>119</v>
      </c>
      <c r="E21" s="5">
        <v>4</v>
      </c>
      <c r="F21" s="7">
        <f>'97'!F21+'97'!G21</f>
        <v>200000.33333333334</v>
      </c>
      <c r="G21" s="7">
        <v>0</v>
      </c>
      <c r="H21" s="7">
        <v>0</v>
      </c>
      <c r="I21" s="2"/>
      <c r="J21" s="2"/>
      <c r="K21" s="2"/>
      <c r="L21" s="2"/>
      <c r="M21" s="2"/>
      <c r="N21" s="2"/>
      <c r="O21" s="2"/>
      <c r="P21" s="3"/>
    </row>
    <row r="22" spans="1:16" ht="22.5">
      <c r="A22" s="11">
        <v>18</v>
      </c>
      <c r="B22" s="5" t="s">
        <v>19</v>
      </c>
      <c r="C22" s="6">
        <v>200000</v>
      </c>
      <c r="D22" s="5">
        <f>'96'!D22+12</f>
        <v>119</v>
      </c>
      <c r="E22" s="5">
        <v>4</v>
      </c>
      <c r="F22" s="7">
        <f>'97'!F22+'97'!G22</f>
        <v>200000.33333333334</v>
      </c>
      <c r="G22" s="7">
        <v>0</v>
      </c>
      <c r="H22" s="7">
        <v>0</v>
      </c>
      <c r="I22" s="2"/>
      <c r="J22" s="2"/>
      <c r="K22" s="2"/>
      <c r="L22" s="2"/>
      <c r="M22" s="2"/>
      <c r="N22" s="2"/>
      <c r="O22" s="2"/>
      <c r="P22" s="3"/>
    </row>
    <row r="23" spans="1:16" ht="22.5">
      <c r="A23" s="11">
        <v>19</v>
      </c>
      <c r="B23" s="5" t="s">
        <v>20</v>
      </c>
      <c r="C23" s="6">
        <v>600000</v>
      </c>
      <c r="D23" s="5">
        <f>'96'!D23+12</f>
        <v>119</v>
      </c>
      <c r="E23" s="5">
        <v>10</v>
      </c>
      <c r="F23" s="7">
        <f>'97'!F23+'97'!G23</f>
        <v>595000</v>
      </c>
      <c r="G23" s="7">
        <v>5000</v>
      </c>
      <c r="H23" s="7">
        <f t="shared" si="0"/>
        <v>0</v>
      </c>
      <c r="I23" s="2"/>
      <c r="J23" s="2"/>
      <c r="K23" s="2"/>
      <c r="L23" s="2"/>
      <c r="M23" s="2"/>
      <c r="N23" s="2"/>
      <c r="O23" s="2"/>
      <c r="P23" s="3"/>
    </row>
    <row r="24" spans="1:16" ht="22.5">
      <c r="A24" s="11">
        <v>20</v>
      </c>
      <c r="B24" s="5" t="s">
        <v>20</v>
      </c>
      <c r="C24" s="6">
        <v>600000</v>
      </c>
      <c r="D24" s="5">
        <f>'96'!D24+12</f>
        <v>119</v>
      </c>
      <c r="E24" s="5">
        <v>10</v>
      </c>
      <c r="F24" s="7">
        <f>'97'!F24+'97'!G24</f>
        <v>595000</v>
      </c>
      <c r="G24" s="7">
        <v>5000</v>
      </c>
      <c r="H24" s="7">
        <f t="shared" si="0"/>
        <v>0</v>
      </c>
      <c r="I24" s="2"/>
      <c r="J24" s="2"/>
      <c r="K24" s="2"/>
      <c r="L24" s="2"/>
      <c r="M24" s="2"/>
      <c r="N24" s="2"/>
      <c r="O24" s="2"/>
      <c r="P24" s="3"/>
    </row>
    <row r="25" spans="1:16" ht="22.5">
      <c r="A25" s="11">
        <v>21</v>
      </c>
      <c r="B25" s="7" t="s">
        <v>21</v>
      </c>
      <c r="C25" s="6">
        <f>7490000-1200000</f>
        <v>6290000</v>
      </c>
      <c r="D25" s="5">
        <f>'96'!D25+12</f>
        <v>119</v>
      </c>
      <c r="E25" s="5">
        <v>10</v>
      </c>
      <c r="F25" s="7">
        <f>'97'!F25+'97'!G25</f>
        <v>6237583.333333334</v>
      </c>
      <c r="G25" s="7">
        <v>52416.666666666046</v>
      </c>
      <c r="H25" s="7">
        <f t="shared" si="0"/>
        <v>0</v>
      </c>
      <c r="I25" s="2"/>
      <c r="J25" s="2"/>
      <c r="K25" s="2"/>
      <c r="L25" s="2"/>
      <c r="M25" s="2"/>
      <c r="N25" s="2"/>
      <c r="O25" s="2"/>
      <c r="P25" s="3"/>
    </row>
    <row r="26" spans="1:16" ht="22.5">
      <c r="A26" s="11">
        <v>22</v>
      </c>
      <c r="B26" s="5" t="s">
        <v>22</v>
      </c>
      <c r="C26" s="6">
        <v>400000</v>
      </c>
      <c r="D26" s="5">
        <f>'96'!D26+12</f>
        <v>119</v>
      </c>
      <c r="E26" s="5">
        <v>10</v>
      </c>
      <c r="F26" s="7">
        <f>'97'!F26+'97'!G26</f>
        <v>396666.6666666666</v>
      </c>
      <c r="G26" s="7">
        <v>3333.333333333372</v>
      </c>
      <c r="H26" s="7">
        <f t="shared" si="0"/>
        <v>0</v>
      </c>
      <c r="I26" s="2"/>
      <c r="J26" s="2"/>
      <c r="K26" s="2"/>
      <c r="L26" s="2"/>
      <c r="M26" s="2"/>
      <c r="N26" s="2"/>
      <c r="O26" s="2"/>
      <c r="P26" s="3"/>
    </row>
    <row r="27" spans="1:16" ht="22.5">
      <c r="A27" s="11">
        <v>23</v>
      </c>
      <c r="B27" s="5" t="s">
        <v>23</v>
      </c>
      <c r="C27" s="6">
        <v>2500000</v>
      </c>
      <c r="D27" s="5">
        <f>'96'!D27+12</f>
        <v>119</v>
      </c>
      <c r="E27" s="5">
        <v>10</v>
      </c>
      <c r="F27" s="7">
        <f>'97'!F27+'97'!G27</f>
        <v>2479166.6666666665</v>
      </c>
      <c r="G27" s="7">
        <v>20833.33333333349</v>
      </c>
      <c r="H27" s="7">
        <f t="shared" si="0"/>
        <v>0</v>
      </c>
      <c r="I27" s="2"/>
      <c r="J27" s="2"/>
      <c r="K27" s="2"/>
      <c r="L27" s="2"/>
      <c r="M27" s="2"/>
      <c r="N27" s="2"/>
      <c r="O27" s="2"/>
      <c r="P27" s="3"/>
    </row>
    <row r="28" spans="1:16" ht="22.5">
      <c r="A28" s="11">
        <v>24</v>
      </c>
      <c r="B28" s="5" t="s">
        <v>24</v>
      </c>
      <c r="C28" s="6">
        <v>10940000</v>
      </c>
      <c r="D28" s="5">
        <f>'96'!D28+12</f>
        <v>119</v>
      </c>
      <c r="E28" s="5">
        <v>10</v>
      </c>
      <c r="F28" s="7">
        <f>'97'!F28+'97'!G28</f>
        <v>10848833.333333334</v>
      </c>
      <c r="G28" s="7">
        <v>91166.66666666605</v>
      </c>
      <c r="H28" s="7">
        <f t="shared" si="0"/>
        <v>0</v>
      </c>
      <c r="I28" s="2"/>
      <c r="J28" s="2"/>
      <c r="K28" s="2"/>
      <c r="L28" s="2"/>
      <c r="M28" s="2"/>
      <c r="N28" s="2"/>
      <c r="O28" s="2"/>
      <c r="P28" s="3"/>
    </row>
    <row r="29" spans="1:16" ht="22.5">
      <c r="A29" s="11">
        <v>25</v>
      </c>
      <c r="B29" s="5" t="s">
        <v>25</v>
      </c>
      <c r="C29" s="6">
        <v>1500000</v>
      </c>
      <c r="D29" s="5">
        <f>'96'!D29+12</f>
        <v>118</v>
      </c>
      <c r="E29" s="5">
        <v>10</v>
      </c>
      <c r="F29" s="7">
        <f>'97'!F29+'97'!G29</f>
        <v>1475000</v>
      </c>
      <c r="G29" s="7">
        <v>25000</v>
      </c>
      <c r="H29" s="7">
        <f t="shared" si="0"/>
        <v>0</v>
      </c>
      <c r="I29" s="2"/>
      <c r="J29" s="2"/>
      <c r="K29" s="2"/>
      <c r="L29" s="2"/>
      <c r="M29" s="2"/>
      <c r="N29" s="2"/>
      <c r="O29" s="2"/>
      <c r="P29" s="3"/>
    </row>
    <row r="30" spans="1:16" ht="22.5">
      <c r="A30" s="11">
        <v>26</v>
      </c>
      <c r="B30" s="5" t="s">
        <v>20</v>
      </c>
      <c r="C30" s="6">
        <v>180000</v>
      </c>
      <c r="D30" s="5">
        <f>'96'!D30+12</f>
        <v>118</v>
      </c>
      <c r="E30" s="5">
        <v>10</v>
      </c>
      <c r="F30" s="7">
        <f>'97'!F30+'97'!G30</f>
        <v>177000</v>
      </c>
      <c r="G30" s="7">
        <v>3000</v>
      </c>
      <c r="H30" s="7">
        <f t="shared" si="0"/>
        <v>0</v>
      </c>
      <c r="I30" s="2"/>
      <c r="J30" s="2"/>
      <c r="K30" s="2"/>
      <c r="L30" s="2"/>
      <c r="M30" s="2"/>
      <c r="N30" s="2"/>
      <c r="O30" s="2"/>
      <c r="P30" s="3"/>
    </row>
    <row r="31" spans="1:16" ht="22.5">
      <c r="A31" s="11">
        <v>27</v>
      </c>
      <c r="B31" s="5" t="s">
        <v>26</v>
      </c>
      <c r="C31" s="6">
        <v>752500</v>
      </c>
      <c r="D31" s="5">
        <f>'96'!D31+12</f>
        <v>118</v>
      </c>
      <c r="E31" s="5">
        <v>10</v>
      </c>
      <c r="F31" s="7">
        <f>'97'!F31+'97'!G31</f>
        <v>739958.3333333334</v>
      </c>
      <c r="G31" s="7">
        <v>12541.666666666628</v>
      </c>
      <c r="H31" s="7">
        <f t="shared" si="0"/>
        <v>0</v>
      </c>
      <c r="I31" s="2"/>
      <c r="J31" s="2"/>
      <c r="K31" s="2"/>
      <c r="L31" s="2"/>
      <c r="M31" s="2"/>
      <c r="N31" s="2"/>
      <c r="O31" s="2"/>
      <c r="P31" s="3"/>
    </row>
    <row r="32" spans="1:16" ht="22.5">
      <c r="A32" s="11">
        <v>28</v>
      </c>
      <c r="B32" s="5" t="s">
        <v>26</v>
      </c>
      <c r="C32" s="6">
        <v>752500</v>
      </c>
      <c r="D32" s="5">
        <f>'96'!D32+12</f>
        <v>118</v>
      </c>
      <c r="E32" s="5">
        <v>10</v>
      </c>
      <c r="F32" s="7">
        <f>'97'!F32+'97'!G32</f>
        <v>739958.3333333334</v>
      </c>
      <c r="G32" s="7">
        <v>12541.666666666628</v>
      </c>
      <c r="H32" s="7">
        <f t="shared" si="0"/>
        <v>0</v>
      </c>
      <c r="I32" s="2"/>
      <c r="J32" s="2"/>
      <c r="K32" s="2"/>
      <c r="L32" s="2"/>
      <c r="M32" s="2"/>
      <c r="N32" s="2"/>
      <c r="O32" s="2"/>
      <c r="P32" s="3"/>
    </row>
    <row r="33" spans="1:16" ht="22.5">
      <c r="A33" s="11">
        <v>29</v>
      </c>
      <c r="B33" s="5" t="s">
        <v>4</v>
      </c>
      <c r="C33" s="6">
        <v>850000</v>
      </c>
      <c r="D33" s="5">
        <f>'96'!D33+12</f>
        <v>118</v>
      </c>
      <c r="E33" s="5">
        <v>10</v>
      </c>
      <c r="F33" s="7">
        <f>'97'!F33+'97'!G33</f>
        <v>835833.3333333333</v>
      </c>
      <c r="G33" s="7">
        <v>14166.666666666744</v>
      </c>
      <c r="H33" s="7">
        <f t="shared" si="0"/>
        <v>0</v>
      </c>
      <c r="I33" s="2"/>
      <c r="J33" s="2"/>
      <c r="K33" s="2"/>
      <c r="L33" s="2"/>
      <c r="M33" s="2"/>
      <c r="N33" s="2"/>
      <c r="O33" s="2"/>
      <c r="P33" s="3"/>
    </row>
    <row r="34" spans="1:16" ht="22.5">
      <c r="A34" s="11">
        <v>30</v>
      </c>
      <c r="B34" s="5" t="s">
        <v>4</v>
      </c>
      <c r="C34" s="6">
        <v>850000</v>
      </c>
      <c r="D34" s="5">
        <f>'96'!D34+12</f>
        <v>118</v>
      </c>
      <c r="E34" s="5">
        <v>10</v>
      </c>
      <c r="F34" s="7">
        <f>'97'!F34+'97'!G34</f>
        <v>835833.3333333333</v>
      </c>
      <c r="G34" s="7">
        <v>14166.666666666744</v>
      </c>
      <c r="H34" s="7">
        <f t="shared" si="0"/>
        <v>0</v>
      </c>
      <c r="I34" s="2"/>
      <c r="J34" s="2"/>
      <c r="K34" s="2"/>
      <c r="L34" s="2"/>
      <c r="M34" s="2"/>
      <c r="N34" s="2"/>
      <c r="O34" s="2"/>
      <c r="P34" s="3"/>
    </row>
    <row r="35" spans="1:16" ht="22.5">
      <c r="A35" s="11">
        <v>31</v>
      </c>
      <c r="B35" s="5" t="s">
        <v>4</v>
      </c>
      <c r="C35" s="6">
        <v>850000</v>
      </c>
      <c r="D35" s="5">
        <f>'96'!D35+12</f>
        <v>118</v>
      </c>
      <c r="E35" s="5">
        <v>10</v>
      </c>
      <c r="F35" s="7">
        <f>'97'!F35+'97'!G35</f>
        <v>835833.3333333333</v>
      </c>
      <c r="G35" s="7">
        <v>14166.666666666744</v>
      </c>
      <c r="H35" s="7">
        <f t="shared" si="0"/>
        <v>0</v>
      </c>
      <c r="I35" s="2"/>
      <c r="J35" s="2"/>
      <c r="K35" s="2"/>
      <c r="L35" s="2"/>
      <c r="M35" s="2"/>
      <c r="N35" s="2"/>
      <c r="O35" s="2"/>
      <c r="P35" s="3"/>
    </row>
    <row r="36" spans="1:16" ht="22.5">
      <c r="A36" s="11">
        <v>32</v>
      </c>
      <c r="B36" s="5" t="s">
        <v>5</v>
      </c>
      <c r="C36" s="6">
        <f>1900000-295000</f>
        <v>1605000</v>
      </c>
      <c r="D36" s="5">
        <f>'96'!D36+12</f>
        <v>118</v>
      </c>
      <c r="E36" s="5">
        <v>10</v>
      </c>
      <c r="F36" s="7">
        <f>'97'!F36+'97'!G36</f>
        <v>1578250</v>
      </c>
      <c r="G36" s="7">
        <v>26750</v>
      </c>
      <c r="H36" s="7">
        <f t="shared" si="0"/>
        <v>0</v>
      </c>
      <c r="I36" s="2"/>
      <c r="J36" s="2"/>
      <c r="K36" s="2"/>
      <c r="L36" s="2"/>
      <c r="M36" s="2"/>
      <c r="N36" s="2"/>
      <c r="O36" s="2"/>
      <c r="P36" s="3"/>
    </row>
    <row r="37" spans="1:16" ht="22.5">
      <c r="A37" s="11">
        <v>33</v>
      </c>
      <c r="B37" s="5" t="s">
        <v>6</v>
      </c>
      <c r="C37" s="6">
        <v>820000</v>
      </c>
      <c r="D37" s="5">
        <f>'96'!D37+12</f>
        <v>118</v>
      </c>
      <c r="E37" s="5">
        <v>10</v>
      </c>
      <c r="F37" s="7">
        <f>'97'!F37+'97'!G37</f>
        <v>806333.3333333333</v>
      </c>
      <c r="G37" s="7">
        <v>13666.666666666744</v>
      </c>
      <c r="H37" s="7">
        <f t="shared" si="0"/>
        <v>0</v>
      </c>
      <c r="I37" s="2"/>
      <c r="J37" s="2"/>
      <c r="K37" s="2"/>
      <c r="L37" s="2"/>
      <c r="M37" s="2"/>
      <c r="N37" s="2"/>
      <c r="O37" s="2"/>
      <c r="P37" s="3"/>
    </row>
    <row r="38" spans="1:16" ht="22.5">
      <c r="A38" s="11">
        <v>34</v>
      </c>
      <c r="B38" s="5" t="s">
        <v>6</v>
      </c>
      <c r="C38" s="6">
        <v>820000</v>
      </c>
      <c r="D38" s="5">
        <f>'96'!D38+12</f>
        <v>118</v>
      </c>
      <c r="E38" s="5">
        <v>10</v>
      </c>
      <c r="F38" s="7">
        <f>'97'!F38+'97'!G38</f>
        <v>806333.3333333333</v>
      </c>
      <c r="G38" s="7">
        <v>13666.666666666744</v>
      </c>
      <c r="H38" s="7">
        <f t="shared" si="0"/>
        <v>0</v>
      </c>
      <c r="I38" s="2"/>
      <c r="J38" s="2"/>
      <c r="K38" s="2"/>
      <c r="L38" s="2"/>
      <c r="M38" s="2"/>
      <c r="N38" s="2"/>
      <c r="O38" s="2"/>
      <c r="P38" s="3"/>
    </row>
    <row r="39" spans="1:16" ht="22.5">
      <c r="A39" s="11">
        <v>35</v>
      </c>
      <c r="B39" s="7" t="s">
        <v>27</v>
      </c>
      <c r="C39" s="6">
        <v>110000</v>
      </c>
      <c r="D39" s="5">
        <f>'96'!D39+12</f>
        <v>118</v>
      </c>
      <c r="E39" s="5">
        <v>10</v>
      </c>
      <c r="F39" s="7">
        <f>'97'!F39+'97'!G39</f>
        <v>108166.66666666666</v>
      </c>
      <c r="G39" s="7">
        <v>1833.333333333343</v>
      </c>
      <c r="H39" s="7">
        <f t="shared" si="0"/>
        <v>0</v>
      </c>
      <c r="I39" s="2"/>
      <c r="J39" s="2"/>
      <c r="K39" s="2"/>
      <c r="L39" s="2"/>
      <c r="M39" s="2"/>
      <c r="N39" s="2"/>
      <c r="O39" s="2"/>
      <c r="P39" s="3"/>
    </row>
    <row r="40" spans="1:16" ht="22.5">
      <c r="A40" s="11">
        <v>36</v>
      </c>
      <c r="B40" s="7" t="s">
        <v>28</v>
      </c>
      <c r="C40" s="6">
        <v>65000</v>
      </c>
      <c r="D40" s="5">
        <f>'96'!D40+12</f>
        <v>118</v>
      </c>
      <c r="E40" s="5">
        <v>10</v>
      </c>
      <c r="F40" s="7">
        <f>'97'!F40+'97'!G40</f>
        <v>63916.66666666667</v>
      </c>
      <c r="G40" s="7">
        <v>1083.3333333333285</v>
      </c>
      <c r="H40" s="7">
        <f t="shared" si="0"/>
        <v>0</v>
      </c>
      <c r="I40" s="2"/>
      <c r="J40" s="2"/>
      <c r="K40" s="2"/>
      <c r="L40" s="2"/>
      <c r="M40" s="2"/>
      <c r="N40" s="2"/>
      <c r="O40" s="2"/>
      <c r="P40" s="3"/>
    </row>
    <row r="41" spans="1:16" ht="22.5">
      <c r="A41" s="11">
        <v>37</v>
      </c>
      <c r="B41" s="7" t="s">
        <v>28</v>
      </c>
      <c r="C41" s="6">
        <v>65000</v>
      </c>
      <c r="D41" s="5">
        <f>'96'!D41+12</f>
        <v>118</v>
      </c>
      <c r="E41" s="5">
        <v>10</v>
      </c>
      <c r="F41" s="7">
        <f>'97'!F41+'97'!G41</f>
        <v>63916.66666666667</v>
      </c>
      <c r="G41" s="7">
        <v>1083.3333333333285</v>
      </c>
      <c r="H41" s="7">
        <f t="shared" si="0"/>
        <v>0</v>
      </c>
      <c r="I41" s="2"/>
      <c r="J41" s="2"/>
      <c r="K41" s="2"/>
      <c r="L41" s="2"/>
      <c r="M41" s="2"/>
      <c r="N41" s="2"/>
      <c r="O41" s="2"/>
      <c r="P41" s="3"/>
    </row>
    <row r="42" spans="1:16" ht="22.5">
      <c r="A42" s="11">
        <v>38</v>
      </c>
      <c r="B42" s="7" t="s">
        <v>29</v>
      </c>
      <c r="C42" s="6">
        <v>55000</v>
      </c>
      <c r="D42" s="5">
        <f>'96'!D42+12</f>
        <v>118</v>
      </c>
      <c r="E42" s="5">
        <v>10</v>
      </c>
      <c r="F42" s="7">
        <f>'97'!F42+'97'!G42</f>
        <v>54083.33333333333</v>
      </c>
      <c r="G42" s="7">
        <v>916.6666666666715</v>
      </c>
      <c r="H42" s="7">
        <f t="shared" si="0"/>
        <v>0</v>
      </c>
      <c r="I42" s="2"/>
      <c r="J42" s="2"/>
      <c r="K42" s="2"/>
      <c r="L42" s="2"/>
      <c r="M42" s="2"/>
      <c r="N42" s="2"/>
      <c r="O42" s="2"/>
      <c r="P42" s="3"/>
    </row>
    <row r="43" spans="1:16" ht="22.5">
      <c r="A43" s="11">
        <v>39</v>
      </c>
      <c r="B43" s="5" t="s">
        <v>7</v>
      </c>
      <c r="C43" s="6">
        <v>6940000</v>
      </c>
      <c r="D43" s="5">
        <f>'96'!D43+12</f>
        <v>118</v>
      </c>
      <c r="E43" s="5">
        <v>10</v>
      </c>
      <c r="F43" s="7">
        <f>'97'!F43+'97'!G43</f>
        <v>6824333.333333334</v>
      </c>
      <c r="G43" s="7">
        <v>115666.66666666605</v>
      </c>
      <c r="H43" s="7">
        <f t="shared" si="0"/>
        <v>0</v>
      </c>
      <c r="I43" s="2"/>
      <c r="J43" s="2"/>
      <c r="K43" s="2"/>
      <c r="L43" s="2"/>
      <c r="M43" s="2"/>
      <c r="N43" s="2"/>
      <c r="O43" s="2"/>
      <c r="P43" s="3"/>
    </row>
    <row r="44" spans="1:16" ht="22.5">
      <c r="A44" s="11">
        <v>40</v>
      </c>
      <c r="B44" s="7" t="s">
        <v>30</v>
      </c>
      <c r="C44" s="6">
        <v>1950000</v>
      </c>
      <c r="D44" s="5">
        <f>'96'!D44+12</f>
        <v>117</v>
      </c>
      <c r="E44" s="5">
        <v>4</v>
      </c>
      <c r="F44" s="7">
        <f>'97'!F44+'97'!G44</f>
        <v>1950000</v>
      </c>
      <c r="G44" s="7">
        <v>0</v>
      </c>
      <c r="H44" s="7">
        <f t="shared" si="0"/>
        <v>0</v>
      </c>
      <c r="I44" s="2"/>
      <c r="J44" s="2"/>
      <c r="K44" s="2"/>
      <c r="L44" s="2"/>
      <c r="M44" s="2"/>
      <c r="N44" s="2"/>
      <c r="O44" s="2"/>
      <c r="P44" s="3"/>
    </row>
    <row r="45" spans="1:16" ht="22.5">
      <c r="A45" s="11">
        <v>41</v>
      </c>
      <c r="B45" s="7" t="s">
        <v>30</v>
      </c>
      <c r="C45" s="6">
        <v>1950000</v>
      </c>
      <c r="D45" s="5">
        <f>'96'!D45+12</f>
        <v>117</v>
      </c>
      <c r="E45" s="5">
        <v>4</v>
      </c>
      <c r="F45" s="7">
        <f>'97'!F45+'97'!G45</f>
        <v>1950000</v>
      </c>
      <c r="G45" s="7">
        <v>0</v>
      </c>
      <c r="H45" s="7">
        <f t="shared" si="0"/>
        <v>0</v>
      </c>
      <c r="I45" s="2"/>
      <c r="J45" s="2"/>
      <c r="K45" s="2"/>
      <c r="L45" s="2"/>
      <c r="M45" s="2"/>
      <c r="N45" s="2"/>
      <c r="O45" s="2"/>
      <c r="P45" s="3"/>
    </row>
    <row r="46" spans="1:16" ht="22.5">
      <c r="A46" s="11">
        <v>42</v>
      </c>
      <c r="B46" s="7" t="s">
        <v>30</v>
      </c>
      <c r="C46" s="6">
        <v>1950000</v>
      </c>
      <c r="D46" s="5">
        <f>'96'!D46+12</f>
        <v>117</v>
      </c>
      <c r="E46" s="5">
        <v>4</v>
      </c>
      <c r="F46" s="7">
        <f>'97'!F46+'97'!G46</f>
        <v>1950000</v>
      </c>
      <c r="G46" s="7">
        <v>0</v>
      </c>
      <c r="H46" s="7">
        <f t="shared" si="0"/>
        <v>0</v>
      </c>
      <c r="I46" s="2"/>
      <c r="J46" s="2"/>
      <c r="K46" s="2"/>
      <c r="L46" s="2"/>
      <c r="M46" s="2"/>
      <c r="N46" s="2"/>
      <c r="O46" s="2"/>
      <c r="P46" s="3"/>
    </row>
    <row r="47" spans="1:16" ht="22.5">
      <c r="A47" s="11">
        <v>43</v>
      </c>
      <c r="B47" s="5" t="s">
        <v>19</v>
      </c>
      <c r="C47" s="6">
        <v>300000</v>
      </c>
      <c r="D47" s="5">
        <f>'96'!D47+12</f>
        <v>117</v>
      </c>
      <c r="E47" s="5">
        <v>4</v>
      </c>
      <c r="F47" s="7">
        <f>'97'!F47+'97'!G47</f>
        <v>300000</v>
      </c>
      <c r="G47" s="7">
        <v>0</v>
      </c>
      <c r="H47" s="7">
        <f t="shared" si="0"/>
        <v>0</v>
      </c>
      <c r="I47" s="2"/>
      <c r="J47" s="2"/>
      <c r="K47" s="2"/>
      <c r="L47" s="2"/>
      <c r="M47" s="2"/>
      <c r="N47" s="2"/>
      <c r="O47" s="2"/>
      <c r="P47" s="3"/>
    </row>
    <row r="48" spans="1:16" ht="22.5">
      <c r="A48" s="11">
        <v>44</v>
      </c>
      <c r="B48" s="5" t="s">
        <v>19</v>
      </c>
      <c r="C48" s="6">
        <v>300000</v>
      </c>
      <c r="D48" s="5">
        <f>'96'!D48+12</f>
        <v>117</v>
      </c>
      <c r="E48" s="5">
        <v>4</v>
      </c>
      <c r="F48" s="7">
        <f>'97'!F48+'97'!G48</f>
        <v>300000</v>
      </c>
      <c r="G48" s="7">
        <v>0</v>
      </c>
      <c r="H48" s="7">
        <f t="shared" si="0"/>
        <v>0</v>
      </c>
      <c r="I48" s="2"/>
      <c r="J48" s="2"/>
      <c r="K48" s="2"/>
      <c r="L48" s="2"/>
      <c r="M48" s="2"/>
      <c r="N48" s="2"/>
      <c r="O48" s="2"/>
      <c r="P48" s="3"/>
    </row>
    <row r="49" spans="1:16" ht="22.5">
      <c r="A49" s="11">
        <v>45</v>
      </c>
      <c r="B49" s="5" t="s">
        <v>19</v>
      </c>
      <c r="C49" s="6">
        <v>300000</v>
      </c>
      <c r="D49" s="5">
        <f>'96'!D49+12</f>
        <v>117</v>
      </c>
      <c r="E49" s="5">
        <v>4</v>
      </c>
      <c r="F49" s="7">
        <f>'97'!F49+'97'!G49</f>
        <v>300000</v>
      </c>
      <c r="G49" s="7">
        <v>0</v>
      </c>
      <c r="H49" s="7">
        <f t="shared" si="0"/>
        <v>0</v>
      </c>
      <c r="I49" s="2"/>
      <c r="J49" s="2"/>
      <c r="K49" s="2"/>
      <c r="L49" s="2"/>
      <c r="M49" s="2"/>
      <c r="N49" s="2"/>
      <c r="O49" s="2"/>
      <c r="P49" s="3"/>
    </row>
    <row r="50" spans="1:16" ht="22.5">
      <c r="A50" s="11">
        <v>46</v>
      </c>
      <c r="B50" s="5" t="s">
        <v>3</v>
      </c>
      <c r="C50" s="6">
        <v>7966000</v>
      </c>
      <c r="D50" s="5">
        <f>'96'!D50+12</f>
        <v>117</v>
      </c>
      <c r="E50" s="5">
        <v>4</v>
      </c>
      <c r="F50" s="7">
        <f>'97'!F50+'97'!G50</f>
        <v>7966000</v>
      </c>
      <c r="G50" s="7">
        <v>0</v>
      </c>
      <c r="H50" s="7">
        <f t="shared" si="0"/>
        <v>0</v>
      </c>
      <c r="I50" s="2"/>
      <c r="J50" s="2"/>
      <c r="K50" s="2"/>
      <c r="L50" s="2"/>
      <c r="M50" s="2"/>
      <c r="N50" s="2"/>
      <c r="O50" s="2"/>
      <c r="P50" s="3"/>
    </row>
    <row r="51" spans="1:16" ht="22.5">
      <c r="A51" s="11">
        <v>47</v>
      </c>
      <c r="B51" s="5" t="s">
        <v>3</v>
      </c>
      <c r="C51" s="6">
        <v>7967000</v>
      </c>
      <c r="D51" s="5">
        <f>'96'!D51+12</f>
        <v>117</v>
      </c>
      <c r="E51" s="5">
        <v>4</v>
      </c>
      <c r="F51" s="7">
        <f>'97'!F51+'97'!G51</f>
        <v>7966999.5</v>
      </c>
      <c r="G51" s="7">
        <v>0</v>
      </c>
      <c r="H51" s="7">
        <v>0</v>
      </c>
      <c r="I51" s="2"/>
      <c r="J51" s="2"/>
      <c r="K51" s="2"/>
      <c r="L51" s="2"/>
      <c r="M51" s="2"/>
      <c r="N51" s="2"/>
      <c r="O51" s="2"/>
      <c r="P51" s="3"/>
    </row>
    <row r="52" spans="1:16" ht="22.5">
      <c r="A52" s="11">
        <v>48</v>
      </c>
      <c r="B52" s="5" t="s">
        <v>3</v>
      </c>
      <c r="C52" s="6">
        <v>7967000</v>
      </c>
      <c r="D52" s="5">
        <f>'96'!D52+12</f>
        <v>117</v>
      </c>
      <c r="E52" s="5">
        <v>4</v>
      </c>
      <c r="F52" s="7">
        <f>'97'!F52+'97'!G52</f>
        <v>7966999.5</v>
      </c>
      <c r="G52" s="7">
        <v>0</v>
      </c>
      <c r="H52" s="7">
        <v>0</v>
      </c>
      <c r="I52" s="2"/>
      <c r="J52" s="2"/>
      <c r="K52" s="2"/>
      <c r="L52" s="2"/>
      <c r="M52" s="2"/>
      <c r="N52" s="2"/>
      <c r="O52" s="2"/>
      <c r="P52" s="3"/>
    </row>
    <row r="53" spans="1:16" ht="22.5">
      <c r="A53" s="11">
        <v>49</v>
      </c>
      <c r="B53" s="5" t="s">
        <v>18</v>
      </c>
      <c r="C53" s="6">
        <v>50000</v>
      </c>
      <c r="D53" s="5">
        <f>'96'!D53+12</f>
        <v>117</v>
      </c>
      <c r="E53" s="5">
        <v>4</v>
      </c>
      <c r="F53" s="7">
        <f>'97'!F53+'97'!G53</f>
        <v>50000</v>
      </c>
      <c r="G53" s="7">
        <v>0</v>
      </c>
      <c r="H53" s="7">
        <f t="shared" si="0"/>
        <v>0</v>
      </c>
      <c r="I53" s="2"/>
      <c r="J53" s="2"/>
      <c r="K53" s="2"/>
      <c r="L53" s="2"/>
      <c r="M53" s="2"/>
      <c r="N53" s="2"/>
      <c r="O53" s="2"/>
      <c r="P53" s="3"/>
    </row>
    <row r="54" spans="1:16" ht="22.5">
      <c r="A54" s="11">
        <v>50</v>
      </c>
      <c r="B54" s="5" t="s">
        <v>18</v>
      </c>
      <c r="C54" s="6">
        <v>50000</v>
      </c>
      <c r="D54" s="5">
        <f>'96'!D54+12</f>
        <v>117</v>
      </c>
      <c r="E54" s="5">
        <v>4</v>
      </c>
      <c r="F54" s="7">
        <f>'97'!F54+'97'!G54</f>
        <v>50000</v>
      </c>
      <c r="G54" s="7">
        <v>0</v>
      </c>
      <c r="H54" s="7">
        <f t="shared" si="0"/>
        <v>0</v>
      </c>
      <c r="I54" s="2"/>
      <c r="J54" s="2"/>
      <c r="K54" s="2"/>
      <c r="L54" s="2"/>
      <c r="M54" s="2"/>
      <c r="N54" s="2"/>
      <c r="O54" s="2"/>
      <c r="P54" s="3"/>
    </row>
    <row r="55" spans="1:16" ht="22.5">
      <c r="A55" s="11">
        <v>51</v>
      </c>
      <c r="B55" s="5" t="s">
        <v>18</v>
      </c>
      <c r="C55" s="6">
        <v>50000</v>
      </c>
      <c r="D55" s="5">
        <f>'96'!D55+12</f>
        <v>117</v>
      </c>
      <c r="E55" s="5">
        <v>4</v>
      </c>
      <c r="F55" s="7">
        <f>'97'!F55+'97'!G55</f>
        <v>50000</v>
      </c>
      <c r="G55" s="7">
        <v>0</v>
      </c>
      <c r="H55" s="7">
        <f t="shared" si="0"/>
        <v>0</v>
      </c>
      <c r="I55" s="2"/>
      <c r="J55" s="2"/>
      <c r="K55" s="2"/>
      <c r="L55" s="2"/>
      <c r="M55" s="2"/>
      <c r="N55" s="2"/>
      <c r="O55" s="2"/>
      <c r="P55" s="3"/>
    </row>
    <row r="56" spans="1:16" ht="22.5">
      <c r="A56" s="11">
        <v>52</v>
      </c>
      <c r="B56" s="5" t="s">
        <v>65</v>
      </c>
      <c r="C56" s="6">
        <v>3800000</v>
      </c>
      <c r="D56" s="5">
        <f>'96'!D56+12</f>
        <v>117</v>
      </c>
      <c r="E56" s="5">
        <v>4</v>
      </c>
      <c r="F56" s="7">
        <f>'97'!F56+'97'!G56</f>
        <v>3800000</v>
      </c>
      <c r="G56" s="7">
        <v>0</v>
      </c>
      <c r="H56" s="7">
        <f t="shared" si="0"/>
        <v>0</v>
      </c>
      <c r="I56" s="2"/>
      <c r="J56" s="2"/>
      <c r="K56" s="2"/>
      <c r="L56" s="2"/>
      <c r="M56" s="2"/>
      <c r="N56" s="2"/>
      <c r="O56" s="2"/>
      <c r="P56" s="3"/>
    </row>
    <row r="57" spans="1:16" ht="22.5">
      <c r="A57" s="11">
        <v>53</v>
      </c>
      <c r="B57" s="5" t="s">
        <v>31</v>
      </c>
      <c r="C57" s="6">
        <v>7622000</v>
      </c>
      <c r="D57" s="5">
        <f>'96'!D57+12</f>
        <v>117</v>
      </c>
      <c r="E57" s="5">
        <v>10</v>
      </c>
      <c r="F57" s="7">
        <f>'97'!F57+'97'!G57</f>
        <v>7431450</v>
      </c>
      <c r="G57" s="7">
        <v>190550</v>
      </c>
      <c r="H57" s="7">
        <f t="shared" si="0"/>
        <v>0</v>
      </c>
      <c r="I57" s="2"/>
      <c r="J57" s="2"/>
      <c r="K57" s="2"/>
      <c r="L57" s="2"/>
      <c r="M57" s="2"/>
      <c r="N57" s="2"/>
      <c r="O57" s="2"/>
      <c r="P57" s="3"/>
    </row>
    <row r="58" spans="1:16" ht="22.5">
      <c r="A58" s="11">
        <v>54</v>
      </c>
      <c r="B58" s="5" t="s">
        <v>32</v>
      </c>
      <c r="C58" s="6">
        <v>2180000</v>
      </c>
      <c r="D58" s="5">
        <f>'96'!D58+12</f>
        <v>116</v>
      </c>
      <c r="E58" s="5">
        <v>10</v>
      </c>
      <c r="F58" s="7">
        <f>'97'!F58+'97'!G58</f>
        <v>2107333.3333333335</v>
      </c>
      <c r="G58" s="7">
        <v>72666.66666666651</v>
      </c>
      <c r="H58" s="7">
        <f t="shared" si="0"/>
        <v>0</v>
      </c>
      <c r="I58" s="2"/>
      <c r="J58" s="2"/>
      <c r="K58" s="2"/>
      <c r="L58" s="2"/>
      <c r="M58" s="2"/>
      <c r="N58" s="2"/>
      <c r="O58" s="2"/>
      <c r="P58" s="3"/>
    </row>
    <row r="59" spans="1:16" ht="22.5">
      <c r="A59" s="11">
        <v>55</v>
      </c>
      <c r="B59" s="5" t="s">
        <v>32</v>
      </c>
      <c r="C59" s="6">
        <v>2180000</v>
      </c>
      <c r="D59" s="5">
        <f>'96'!D59+12</f>
        <v>116</v>
      </c>
      <c r="E59" s="5">
        <v>10</v>
      </c>
      <c r="F59" s="7">
        <f>'97'!F59+'97'!G59</f>
        <v>2107333.3333333335</v>
      </c>
      <c r="G59" s="7">
        <v>72666.66666666651</v>
      </c>
      <c r="H59" s="7">
        <f t="shared" si="0"/>
        <v>0</v>
      </c>
      <c r="I59" s="2"/>
      <c r="J59" s="2"/>
      <c r="K59" s="2"/>
      <c r="L59" s="2"/>
      <c r="M59" s="2"/>
      <c r="N59" s="2"/>
      <c r="O59" s="2"/>
      <c r="P59" s="3"/>
    </row>
    <row r="60" spans="1:16" ht="22.5">
      <c r="A60" s="11">
        <v>56</v>
      </c>
      <c r="B60" s="7" t="s">
        <v>33</v>
      </c>
      <c r="C60" s="6">
        <v>350000</v>
      </c>
      <c r="D60" s="5">
        <f>'96'!D60+12</f>
        <v>116</v>
      </c>
      <c r="E60" s="5">
        <v>10</v>
      </c>
      <c r="F60" s="7">
        <f>'97'!F60+'97'!G60</f>
        <v>338333.3333333333</v>
      </c>
      <c r="G60" s="7">
        <v>11666.666666666686</v>
      </c>
      <c r="H60" s="7">
        <f t="shared" si="0"/>
        <v>0</v>
      </c>
      <c r="I60" s="2"/>
      <c r="J60" s="2"/>
      <c r="K60" s="2"/>
      <c r="L60" s="2"/>
      <c r="M60" s="2"/>
      <c r="N60" s="2"/>
      <c r="O60" s="2"/>
      <c r="P60" s="3"/>
    </row>
    <row r="61" spans="1:16" ht="22.5">
      <c r="A61" s="11">
        <v>57</v>
      </c>
      <c r="B61" s="7" t="s">
        <v>33</v>
      </c>
      <c r="C61" s="6">
        <v>350000</v>
      </c>
      <c r="D61" s="5">
        <f>'96'!D61+12</f>
        <v>116</v>
      </c>
      <c r="E61" s="5">
        <v>10</v>
      </c>
      <c r="F61" s="7">
        <f>'97'!F61+'97'!G61</f>
        <v>338333.3333333333</v>
      </c>
      <c r="G61" s="7">
        <v>11666.666666666686</v>
      </c>
      <c r="H61" s="7">
        <f t="shared" si="0"/>
        <v>0</v>
      </c>
      <c r="I61" s="2"/>
      <c r="J61" s="2"/>
      <c r="K61" s="2"/>
      <c r="L61" s="2"/>
      <c r="M61" s="2"/>
      <c r="N61" s="2"/>
      <c r="O61" s="2"/>
      <c r="P61" s="3"/>
    </row>
    <row r="62" spans="1:16" ht="22.5">
      <c r="A62" s="11">
        <v>58</v>
      </c>
      <c r="B62" s="7" t="s">
        <v>33</v>
      </c>
      <c r="C62" s="6">
        <v>250000</v>
      </c>
      <c r="D62" s="5">
        <f>'96'!D62+12</f>
        <v>116</v>
      </c>
      <c r="E62" s="5">
        <v>10</v>
      </c>
      <c r="F62" s="7">
        <f>'97'!F62+'97'!G62</f>
        <v>241666.6666666667</v>
      </c>
      <c r="G62" s="7">
        <v>8333.333333333314</v>
      </c>
      <c r="H62" s="7">
        <f t="shared" si="0"/>
        <v>0</v>
      </c>
      <c r="I62" s="2"/>
      <c r="J62" s="2"/>
      <c r="K62" s="2"/>
      <c r="L62" s="2"/>
      <c r="M62" s="2"/>
      <c r="N62" s="2"/>
      <c r="O62" s="2"/>
      <c r="P62" s="3"/>
    </row>
    <row r="63" spans="1:16" ht="22.5">
      <c r="A63" s="11">
        <v>59</v>
      </c>
      <c r="B63" s="5" t="s">
        <v>34</v>
      </c>
      <c r="C63" s="6">
        <v>550000</v>
      </c>
      <c r="D63" s="5">
        <f>'96'!D63+12</f>
        <v>115</v>
      </c>
      <c r="E63" s="5">
        <v>10</v>
      </c>
      <c r="F63" s="7">
        <f>'97'!F63+'97'!G63</f>
        <v>527083.3333333333</v>
      </c>
      <c r="G63" s="7">
        <v>22916.666666666744</v>
      </c>
      <c r="H63" s="7">
        <f t="shared" si="0"/>
        <v>0</v>
      </c>
      <c r="I63" s="2"/>
      <c r="J63" s="2"/>
      <c r="K63" s="2"/>
      <c r="L63" s="2"/>
      <c r="M63" s="2"/>
      <c r="N63" s="2"/>
      <c r="O63" s="2"/>
      <c r="P63" s="3"/>
    </row>
    <row r="64" spans="1:16" ht="22.5">
      <c r="A64" s="11">
        <v>60</v>
      </c>
      <c r="B64" s="5" t="s">
        <v>19</v>
      </c>
      <c r="C64" s="6">
        <v>165000</v>
      </c>
      <c r="D64" s="5">
        <f>'96'!D64+12</f>
        <v>115</v>
      </c>
      <c r="E64" s="5">
        <v>4</v>
      </c>
      <c r="F64" s="7">
        <f>'97'!F64+'97'!G64</f>
        <v>165000</v>
      </c>
      <c r="G64" s="7">
        <v>0</v>
      </c>
      <c r="H64" s="7">
        <f t="shared" si="0"/>
        <v>0</v>
      </c>
      <c r="I64" s="2"/>
      <c r="J64" s="2"/>
      <c r="K64" s="2"/>
      <c r="L64" s="2"/>
      <c r="M64" s="2"/>
      <c r="N64" s="2"/>
      <c r="O64" s="2"/>
      <c r="P64" s="3"/>
    </row>
    <row r="65" spans="1:16" ht="22.5">
      <c r="A65" s="11">
        <v>61</v>
      </c>
      <c r="B65" s="5" t="s">
        <v>35</v>
      </c>
      <c r="C65" s="6">
        <f>1300000+5200000</f>
        <v>6500000</v>
      </c>
      <c r="D65" s="5">
        <f>'96'!D65+12</f>
        <v>115</v>
      </c>
      <c r="E65" s="5">
        <v>10</v>
      </c>
      <c r="F65" s="7">
        <f>'97'!F65+'97'!G65</f>
        <v>6229166.666666667</v>
      </c>
      <c r="G65" s="7">
        <v>270833.333333333</v>
      </c>
      <c r="H65" s="7">
        <f t="shared" si="0"/>
        <v>0</v>
      </c>
      <c r="I65" s="2"/>
      <c r="J65" s="2"/>
      <c r="K65" s="2"/>
      <c r="L65" s="2"/>
      <c r="M65" s="2"/>
      <c r="N65" s="2"/>
      <c r="O65" s="2"/>
      <c r="P65" s="3"/>
    </row>
    <row r="66" spans="1:16" ht="22.5">
      <c r="A66" s="11">
        <v>62</v>
      </c>
      <c r="B66" s="5" t="s">
        <v>37</v>
      </c>
      <c r="C66" s="6">
        <v>3350000</v>
      </c>
      <c r="D66" s="5">
        <f>'96'!D66+12</f>
        <v>113</v>
      </c>
      <c r="E66" s="5">
        <v>10</v>
      </c>
      <c r="F66" s="7">
        <f>'97'!F66+'97'!G66</f>
        <v>3154583.3333333335</v>
      </c>
      <c r="G66" s="7">
        <v>195416.6666666665</v>
      </c>
      <c r="H66" s="7">
        <f t="shared" si="0"/>
        <v>0</v>
      </c>
      <c r="I66" s="2"/>
      <c r="J66" s="2"/>
      <c r="K66" s="2"/>
      <c r="L66" s="2"/>
      <c r="M66" s="2"/>
      <c r="N66" s="2"/>
      <c r="O66" s="2"/>
      <c r="P66" s="3"/>
    </row>
    <row r="67" spans="1:16" ht="22.5">
      <c r="A67" s="11">
        <v>63</v>
      </c>
      <c r="B67" s="5" t="s">
        <v>63</v>
      </c>
      <c r="C67" s="6">
        <v>600000</v>
      </c>
      <c r="D67" s="5">
        <f>'96'!D67+12</f>
        <v>113</v>
      </c>
      <c r="E67" s="5">
        <v>10</v>
      </c>
      <c r="F67" s="7">
        <f>'97'!F67+'97'!G67</f>
        <v>565000</v>
      </c>
      <c r="G67" s="7">
        <v>35000</v>
      </c>
      <c r="H67" s="7">
        <f t="shared" si="0"/>
        <v>0</v>
      </c>
      <c r="I67" s="2"/>
      <c r="J67" s="2"/>
      <c r="K67" s="2"/>
      <c r="L67" s="2"/>
      <c r="M67" s="2"/>
      <c r="N67" s="2"/>
      <c r="O67" s="2"/>
      <c r="P67" s="3"/>
    </row>
    <row r="68" spans="1:16" ht="22.5">
      <c r="A68" s="11">
        <v>64</v>
      </c>
      <c r="B68" s="5" t="s">
        <v>38</v>
      </c>
      <c r="C68" s="6">
        <v>890000</v>
      </c>
      <c r="D68" s="5">
        <f>'96'!D68+12</f>
        <v>113</v>
      </c>
      <c r="E68" s="5">
        <v>10</v>
      </c>
      <c r="F68" s="7">
        <f>'97'!F68+'97'!G68</f>
        <v>838083.3333333334</v>
      </c>
      <c r="G68" s="7">
        <v>51916.66666666663</v>
      </c>
      <c r="H68" s="7">
        <f t="shared" si="0"/>
        <v>0</v>
      </c>
      <c r="I68" s="2"/>
      <c r="J68" s="2"/>
      <c r="K68" s="2"/>
      <c r="L68" s="2"/>
      <c r="M68" s="2"/>
      <c r="N68" s="2"/>
      <c r="O68" s="2"/>
      <c r="P68" s="3"/>
    </row>
    <row r="69" spans="1:16" ht="22.5">
      <c r="A69" s="11">
        <v>65</v>
      </c>
      <c r="B69" s="7" t="s">
        <v>39</v>
      </c>
      <c r="C69" s="6">
        <v>35980000</v>
      </c>
      <c r="D69" s="5">
        <f>'96'!D69+12</f>
        <v>113</v>
      </c>
      <c r="E69" s="5">
        <v>10</v>
      </c>
      <c r="F69" s="7">
        <f>'97'!F69+'97'!G69</f>
        <v>33881166.66666667</v>
      </c>
      <c r="G69" s="7">
        <v>2098833.3333333284</v>
      </c>
      <c r="H69" s="7">
        <f aca="true" t="shared" si="1" ref="H69:H132">C69-F69-G69</f>
        <v>0</v>
      </c>
      <c r="I69" s="2"/>
      <c r="J69" s="2"/>
      <c r="K69" s="2"/>
      <c r="L69" s="2"/>
      <c r="M69" s="2"/>
      <c r="N69" s="2"/>
      <c r="O69" s="2"/>
      <c r="P69" s="3"/>
    </row>
    <row r="70" spans="1:16" ht="22.5">
      <c r="A70" s="11">
        <v>66</v>
      </c>
      <c r="B70" s="7" t="s">
        <v>40</v>
      </c>
      <c r="C70" s="6">
        <v>1560000</v>
      </c>
      <c r="D70" s="5">
        <f>'96'!D70+12</f>
        <v>113</v>
      </c>
      <c r="E70" s="5">
        <v>10</v>
      </c>
      <c r="F70" s="7">
        <f>'97'!F70+'97'!G70</f>
        <v>1469000</v>
      </c>
      <c r="G70" s="7">
        <v>91000</v>
      </c>
      <c r="H70" s="7">
        <f t="shared" si="1"/>
        <v>0</v>
      </c>
      <c r="I70" s="2"/>
      <c r="J70" s="2"/>
      <c r="K70" s="2"/>
      <c r="L70" s="2"/>
      <c r="M70" s="2"/>
      <c r="N70" s="2"/>
      <c r="O70" s="2"/>
      <c r="P70" s="3"/>
    </row>
    <row r="71" spans="1:16" ht="22.5">
      <c r="A71" s="11">
        <v>67</v>
      </c>
      <c r="B71" s="7" t="s">
        <v>40</v>
      </c>
      <c r="C71" s="6">
        <v>1560000</v>
      </c>
      <c r="D71" s="5">
        <f>'96'!D71+12</f>
        <v>113</v>
      </c>
      <c r="E71" s="5">
        <v>10</v>
      </c>
      <c r="F71" s="7">
        <f>'97'!F71+'97'!G71</f>
        <v>1469000</v>
      </c>
      <c r="G71" s="7">
        <v>91000</v>
      </c>
      <c r="H71" s="7">
        <f t="shared" si="1"/>
        <v>0</v>
      </c>
      <c r="I71" s="2"/>
      <c r="J71" s="2"/>
      <c r="K71" s="2"/>
      <c r="L71" s="2"/>
      <c r="M71" s="2"/>
      <c r="N71" s="2"/>
      <c r="O71" s="2"/>
      <c r="P71" s="3"/>
    </row>
    <row r="72" spans="1:16" ht="22.5">
      <c r="A72" s="11">
        <v>68</v>
      </c>
      <c r="B72" s="7" t="s">
        <v>41</v>
      </c>
      <c r="C72" s="6">
        <v>14500000</v>
      </c>
      <c r="D72" s="5">
        <f>'96'!D72+12</f>
        <v>113</v>
      </c>
      <c r="E72" s="5">
        <v>10</v>
      </c>
      <c r="F72" s="7">
        <f>'97'!F72+'97'!G72</f>
        <v>13654166.666666666</v>
      </c>
      <c r="G72" s="7">
        <v>845833.333333334</v>
      </c>
      <c r="H72" s="7">
        <f t="shared" si="1"/>
        <v>0</v>
      </c>
      <c r="I72" s="2"/>
      <c r="J72" s="2"/>
      <c r="K72" s="2"/>
      <c r="L72" s="2"/>
      <c r="M72" s="2"/>
      <c r="N72" s="2"/>
      <c r="O72" s="2"/>
      <c r="P72" s="3"/>
    </row>
    <row r="73" spans="1:16" ht="22.5">
      <c r="A73" s="11">
        <v>69</v>
      </c>
      <c r="B73" s="7" t="s">
        <v>42</v>
      </c>
      <c r="C73" s="6">
        <v>1200000</v>
      </c>
      <c r="D73" s="5">
        <f>'96'!D73+12</f>
        <v>113</v>
      </c>
      <c r="E73" s="5">
        <v>10</v>
      </c>
      <c r="F73" s="7">
        <f>'97'!F73+'97'!G73</f>
        <v>1130000</v>
      </c>
      <c r="G73" s="7">
        <v>70000</v>
      </c>
      <c r="H73" s="7">
        <f t="shared" si="1"/>
        <v>0</v>
      </c>
      <c r="I73" s="2"/>
      <c r="J73" s="2"/>
      <c r="K73" s="2"/>
      <c r="L73" s="2"/>
      <c r="M73" s="2"/>
      <c r="N73" s="2"/>
      <c r="O73" s="2"/>
      <c r="P73" s="3"/>
    </row>
    <row r="74" spans="1:16" ht="22.5">
      <c r="A74" s="11">
        <v>70</v>
      </c>
      <c r="B74" s="7" t="s">
        <v>42</v>
      </c>
      <c r="C74" s="6">
        <v>1200000</v>
      </c>
      <c r="D74" s="5">
        <f>'96'!D74+12</f>
        <v>113</v>
      </c>
      <c r="E74" s="5">
        <v>10</v>
      </c>
      <c r="F74" s="7">
        <f>'97'!F74+'97'!G74</f>
        <v>1130000</v>
      </c>
      <c r="G74" s="7">
        <v>70000</v>
      </c>
      <c r="H74" s="7">
        <f t="shared" si="1"/>
        <v>0</v>
      </c>
      <c r="I74" s="2"/>
      <c r="J74" s="2"/>
      <c r="K74" s="2"/>
      <c r="L74" s="2"/>
      <c r="M74" s="2"/>
      <c r="N74" s="2"/>
      <c r="O74" s="2"/>
      <c r="P74" s="3"/>
    </row>
    <row r="75" spans="1:16" ht="22.5">
      <c r="A75" s="11">
        <v>71</v>
      </c>
      <c r="B75" s="7" t="s">
        <v>42</v>
      </c>
      <c r="C75" s="6">
        <v>1200000</v>
      </c>
      <c r="D75" s="5">
        <f>'96'!D75+12</f>
        <v>113</v>
      </c>
      <c r="E75" s="5">
        <v>10</v>
      </c>
      <c r="F75" s="7">
        <f>'97'!F75+'97'!G75</f>
        <v>1130000</v>
      </c>
      <c r="G75" s="7">
        <v>70000</v>
      </c>
      <c r="H75" s="7">
        <f t="shared" si="1"/>
        <v>0</v>
      </c>
      <c r="I75" s="2"/>
      <c r="J75" s="2"/>
      <c r="K75" s="2"/>
      <c r="L75" s="2"/>
      <c r="M75" s="2"/>
      <c r="N75" s="2"/>
      <c r="O75" s="2"/>
      <c r="P75" s="3"/>
    </row>
    <row r="76" spans="1:16" ht="22.5">
      <c r="A76" s="11">
        <v>72</v>
      </c>
      <c r="B76" s="7" t="s">
        <v>42</v>
      </c>
      <c r="C76" s="6">
        <v>1200000</v>
      </c>
      <c r="D76" s="5">
        <f>'96'!D76+12</f>
        <v>113</v>
      </c>
      <c r="E76" s="5">
        <v>10</v>
      </c>
      <c r="F76" s="7">
        <f>'97'!F76+'97'!G76</f>
        <v>1130000</v>
      </c>
      <c r="G76" s="7">
        <v>70000</v>
      </c>
      <c r="H76" s="7">
        <f t="shared" si="1"/>
        <v>0</v>
      </c>
      <c r="I76" s="2"/>
      <c r="J76" s="2"/>
      <c r="K76" s="2"/>
      <c r="L76" s="2"/>
      <c r="M76" s="2"/>
      <c r="N76" s="2"/>
      <c r="O76" s="2"/>
      <c r="P76" s="3"/>
    </row>
    <row r="77" spans="1:16" ht="22.5">
      <c r="A77" s="11">
        <v>73</v>
      </c>
      <c r="B77" s="7" t="s">
        <v>42</v>
      </c>
      <c r="C77" s="6">
        <v>1200000</v>
      </c>
      <c r="D77" s="5">
        <f>'96'!D77+12</f>
        <v>113</v>
      </c>
      <c r="E77" s="5">
        <v>10</v>
      </c>
      <c r="F77" s="7">
        <f>'97'!F77+'97'!G77</f>
        <v>1130000</v>
      </c>
      <c r="G77" s="7">
        <v>70000</v>
      </c>
      <c r="H77" s="7">
        <f t="shared" si="1"/>
        <v>0</v>
      </c>
      <c r="I77" s="2"/>
      <c r="J77" s="2"/>
      <c r="K77" s="2"/>
      <c r="L77" s="2"/>
      <c r="M77" s="2"/>
      <c r="N77" s="2"/>
      <c r="O77" s="2"/>
      <c r="P77" s="3"/>
    </row>
    <row r="78" spans="1:16" ht="22.5">
      <c r="A78" s="11">
        <v>74</v>
      </c>
      <c r="B78" s="7" t="s">
        <v>42</v>
      </c>
      <c r="C78" s="6">
        <v>1200000</v>
      </c>
      <c r="D78" s="5">
        <f>'96'!D78+12</f>
        <v>113</v>
      </c>
      <c r="E78" s="5">
        <v>10</v>
      </c>
      <c r="F78" s="7">
        <f>'97'!F78+'97'!G78</f>
        <v>1130000</v>
      </c>
      <c r="G78" s="7">
        <v>70000</v>
      </c>
      <c r="H78" s="7">
        <f t="shared" si="1"/>
        <v>0</v>
      </c>
      <c r="I78" s="2"/>
      <c r="J78" s="2"/>
      <c r="K78" s="2"/>
      <c r="L78" s="2"/>
      <c r="M78" s="2"/>
      <c r="N78" s="2"/>
      <c r="O78" s="2"/>
      <c r="P78" s="3"/>
    </row>
    <row r="79" spans="1:16" ht="22.5">
      <c r="A79" s="11">
        <v>75</v>
      </c>
      <c r="B79" s="7" t="s">
        <v>42</v>
      </c>
      <c r="C79" s="6">
        <v>1200000</v>
      </c>
      <c r="D79" s="5">
        <f>'96'!D79+12</f>
        <v>113</v>
      </c>
      <c r="E79" s="5">
        <v>10</v>
      </c>
      <c r="F79" s="7">
        <f>'97'!F79+'97'!G79</f>
        <v>1130000</v>
      </c>
      <c r="G79" s="7">
        <v>70000</v>
      </c>
      <c r="H79" s="7">
        <f t="shared" si="1"/>
        <v>0</v>
      </c>
      <c r="I79" s="2"/>
      <c r="J79" s="2"/>
      <c r="K79" s="2"/>
      <c r="L79" s="2"/>
      <c r="M79" s="2"/>
      <c r="N79" s="2"/>
      <c r="O79" s="2"/>
      <c r="P79" s="3"/>
    </row>
    <row r="80" spans="1:16" ht="22.5">
      <c r="A80" s="11">
        <v>76</v>
      </c>
      <c r="B80" s="7" t="s">
        <v>43</v>
      </c>
      <c r="C80" s="6">
        <v>2200000</v>
      </c>
      <c r="D80" s="5">
        <f>'96'!D80+12</f>
        <v>113</v>
      </c>
      <c r="E80" s="5">
        <v>10</v>
      </c>
      <c r="F80" s="7">
        <f>'97'!F80+'97'!G80</f>
        <v>2071666.6666666667</v>
      </c>
      <c r="G80" s="7">
        <v>128333.33333333326</v>
      </c>
      <c r="H80" s="7">
        <f t="shared" si="1"/>
        <v>0</v>
      </c>
      <c r="I80" s="2"/>
      <c r="J80" s="2"/>
      <c r="K80" s="2"/>
      <c r="L80" s="2"/>
      <c r="M80" s="2"/>
      <c r="N80" s="2"/>
      <c r="O80" s="2"/>
      <c r="P80" s="3"/>
    </row>
    <row r="81" spans="1:16" ht="22.5">
      <c r="A81" s="11">
        <v>77</v>
      </c>
      <c r="B81" s="7" t="s">
        <v>44</v>
      </c>
      <c r="C81" s="6">
        <v>650000</v>
      </c>
      <c r="D81" s="5">
        <f>'96'!D81+12</f>
        <v>113</v>
      </c>
      <c r="E81" s="5">
        <v>10</v>
      </c>
      <c r="F81" s="7">
        <f>'97'!F81+'97'!G81</f>
        <v>612083.3333333333</v>
      </c>
      <c r="G81" s="7">
        <v>37916.666666666744</v>
      </c>
      <c r="H81" s="7">
        <f t="shared" si="1"/>
        <v>0</v>
      </c>
      <c r="I81" s="2"/>
      <c r="J81" s="2"/>
      <c r="K81" s="2"/>
      <c r="L81" s="2"/>
      <c r="M81" s="2"/>
      <c r="N81" s="2"/>
      <c r="O81" s="2"/>
      <c r="P81" s="3"/>
    </row>
    <row r="82" spans="1:16" ht="22.5">
      <c r="A82" s="11">
        <v>78</v>
      </c>
      <c r="B82" s="7" t="s">
        <v>44</v>
      </c>
      <c r="C82" s="6">
        <v>650000</v>
      </c>
      <c r="D82" s="5">
        <f>'96'!D82+12</f>
        <v>113</v>
      </c>
      <c r="E82" s="5">
        <v>10</v>
      </c>
      <c r="F82" s="7">
        <f>'97'!F82+'97'!G82</f>
        <v>612083.3333333333</v>
      </c>
      <c r="G82" s="7">
        <v>37916.666666666744</v>
      </c>
      <c r="H82" s="7">
        <f t="shared" si="1"/>
        <v>0</v>
      </c>
      <c r="I82" s="2"/>
      <c r="J82" s="2"/>
      <c r="K82" s="2"/>
      <c r="L82" s="2"/>
      <c r="M82" s="2"/>
      <c r="N82" s="2"/>
      <c r="O82" s="2"/>
      <c r="P82" s="3"/>
    </row>
    <row r="83" spans="1:16" ht="22.5">
      <c r="A83" s="11">
        <v>79</v>
      </c>
      <c r="B83" s="7" t="s">
        <v>44</v>
      </c>
      <c r="C83" s="6">
        <v>650000</v>
      </c>
      <c r="D83" s="5">
        <f>'96'!D83+12</f>
        <v>113</v>
      </c>
      <c r="E83" s="5">
        <v>10</v>
      </c>
      <c r="F83" s="7">
        <f>'97'!F83+'97'!G83</f>
        <v>612083.3333333333</v>
      </c>
      <c r="G83" s="7">
        <v>37916.666666666744</v>
      </c>
      <c r="H83" s="7">
        <f t="shared" si="1"/>
        <v>0</v>
      </c>
      <c r="I83" s="2"/>
      <c r="J83" s="2"/>
      <c r="K83" s="2"/>
      <c r="L83" s="2"/>
      <c r="M83" s="2"/>
      <c r="N83" s="2"/>
      <c r="O83" s="2"/>
      <c r="P83" s="3"/>
    </row>
    <row r="84" spans="1:16" ht="22.5">
      <c r="A84" s="11">
        <v>80</v>
      </c>
      <c r="B84" s="7" t="s">
        <v>44</v>
      </c>
      <c r="C84" s="6">
        <v>650000</v>
      </c>
      <c r="D84" s="5">
        <f>'96'!D84+12</f>
        <v>113</v>
      </c>
      <c r="E84" s="5">
        <v>10</v>
      </c>
      <c r="F84" s="7">
        <f>'97'!F84+'97'!G84</f>
        <v>612083.3333333333</v>
      </c>
      <c r="G84" s="7">
        <v>37916.666666666744</v>
      </c>
      <c r="H84" s="7">
        <f t="shared" si="1"/>
        <v>0</v>
      </c>
      <c r="I84" s="2"/>
      <c r="J84" s="2"/>
      <c r="K84" s="2"/>
      <c r="L84" s="2"/>
      <c r="M84" s="2"/>
      <c r="N84" s="2"/>
      <c r="O84" s="2"/>
      <c r="P84" s="3"/>
    </row>
    <row r="85" spans="1:16" ht="22.5">
      <c r="A85" s="11">
        <v>81</v>
      </c>
      <c r="B85" s="7" t="s">
        <v>45</v>
      </c>
      <c r="C85" s="6">
        <v>580000</v>
      </c>
      <c r="D85" s="5">
        <f>'96'!D85+12</f>
        <v>113</v>
      </c>
      <c r="E85" s="5">
        <v>10</v>
      </c>
      <c r="F85" s="7">
        <f>'97'!F85+'97'!G85</f>
        <v>546166.6666666667</v>
      </c>
      <c r="G85" s="7">
        <v>33833.333333333256</v>
      </c>
      <c r="H85" s="7">
        <f t="shared" si="1"/>
        <v>0</v>
      </c>
      <c r="I85" s="2"/>
      <c r="J85" s="2"/>
      <c r="K85" s="2"/>
      <c r="L85" s="2"/>
      <c r="M85" s="2"/>
      <c r="N85" s="2"/>
      <c r="O85" s="2"/>
      <c r="P85" s="3"/>
    </row>
    <row r="86" spans="1:16" ht="22.5">
      <c r="A86" s="11">
        <v>82</v>
      </c>
      <c r="B86" s="7" t="s">
        <v>45</v>
      </c>
      <c r="C86" s="6">
        <v>580000</v>
      </c>
      <c r="D86" s="5">
        <f>'96'!D86+12</f>
        <v>113</v>
      </c>
      <c r="E86" s="5">
        <v>10</v>
      </c>
      <c r="F86" s="7">
        <f>'97'!F86+'97'!G86</f>
        <v>546166.6666666667</v>
      </c>
      <c r="G86" s="7">
        <v>33833.333333333256</v>
      </c>
      <c r="H86" s="7">
        <f t="shared" si="1"/>
        <v>0</v>
      </c>
      <c r="I86" s="2"/>
      <c r="J86" s="2"/>
      <c r="K86" s="2"/>
      <c r="L86" s="2"/>
      <c r="M86" s="2"/>
      <c r="N86" s="2"/>
      <c r="O86" s="2"/>
      <c r="P86" s="3"/>
    </row>
    <row r="87" spans="1:16" ht="22.5">
      <c r="A87" s="11">
        <v>83</v>
      </c>
      <c r="B87" s="7" t="s">
        <v>45</v>
      </c>
      <c r="C87" s="6">
        <v>580000</v>
      </c>
      <c r="D87" s="5">
        <f>'96'!D87+12</f>
        <v>113</v>
      </c>
      <c r="E87" s="5">
        <v>10</v>
      </c>
      <c r="F87" s="7">
        <f>'97'!F87+'97'!G87</f>
        <v>546166.6666666667</v>
      </c>
      <c r="G87" s="7">
        <v>33833.333333333256</v>
      </c>
      <c r="H87" s="7">
        <f t="shared" si="1"/>
        <v>0</v>
      </c>
      <c r="I87" s="2"/>
      <c r="J87" s="2"/>
      <c r="K87" s="2"/>
      <c r="L87" s="2"/>
      <c r="M87" s="2"/>
      <c r="N87" s="2"/>
      <c r="O87" s="2"/>
      <c r="P87" s="3"/>
    </row>
    <row r="88" spans="1:16" ht="22.5">
      <c r="A88" s="11">
        <v>84</v>
      </c>
      <c r="B88" s="7" t="s">
        <v>45</v>
      </c>
      <c r="C88" s="6">
        <v>580000</v>
      </c>
      <c r="D88" s="5">
        <f>'96'!D88+12</f>
        <v>113</v>
      </c>
      <c r="E88" s="5">
        <v>10</v>
      </c>
      <c r="F88" s="7">
        <f>'97'!F88+'97'!G88</f>
        <v>546166.6666666667</v>
      </c>
      <c r="G88" s="7">
        <v>33833.333333333256</v>
      </c>
      <c r="H88" s="7">
        <f t="shared" si="1"/>
        <v>0</v>
      </c>
      <c r="I88" s="2"/>
      <c r="J88" s="2"/>
      <c r="K88" s="2"/>
      <c r="L88" s="2"/>
      <c r="M88" s="2"/>
      <c r="N88" s="2"/>
      <c r="O88" s="2"/>
      <c r="P88" s="3"/>
    </row>
    <row r="89" spans="1:16" ht="22.5">
      <c r="A89" s="11">
        <v>85</v>
      </c>
      <c r="B89" s="7" t="s">
        <v>46</v>
      </c>
      <c r="C89" s="6">
        <v>3500000</v>
      </c>
      <c r="D89" s="5">
        <f>'96'!D89+12</f>
        <v>113</v>
      </c>
      <c r="E89" s="5">
        <v>10</v>
      </c>
      <c r="F89" s="7">
        <f>'97'!F89+'97'!G89</f>
        <v>3295833.3333333335</v>
      </c>
      <c r="G89" s="7">
        <v>204166.6666666665</v>
      </c>
      <c r="H89" s="7">
        <f t="shared" si="1"/>
        <v>0</v>
      </c>
      <c r="I89" s="2"/>
      <c r="J89" s="2"/>
      <c r="K89" s="2"/>
      <c r="L89" s="2"/>
      <c r="M89" s="2"/>
      <c r="N89" s="2"/>
      <c r="O89" s="2"/>
      <c r="P89" s="3"/>
    </row>
    <row r="90" spans="1:16" ht="22.5">
      <c r="A90" s="11">
        <v>86</v>
      </c>
      <c r="B90" s="7" t="s">
        <v>46</v>
      </c>
      <c r="C90" s="6">
        <v>3500000</v>
      </c>
      <c r="D90" s="5">
        <f>'96'!D90+12</f>
        <v>113</v>
      </c>
      <c r="E90" s="5">
        <v>10</v>
      </c>
      <c r="F90" s="7">
        <f>'97'!F90+'97'!G90</f>
        <v>3295833.3333333335</v>
      </c>
      <c r="G90" s="7">
        <v>204166.6666666665</v>
      </c>
      <c r="H90" s="7">
        <f t="shared" si="1"/>
        <v>0</v>
      </c>
      <c r="I90" s="2"/>
      <c r="J90" s="2"/>
      <c r="K90" s="2"/>
      <c r="L90" s="2"/>
      <c r="M90" s="2"/>
      <c r="N90" s="2"/>
      <c r="O90" s="2"/>
      <c r="P90" s="3"/>
    </row>
    <row r="91" spans="1:16" ht="22.5">
      <c r="A91" s="11">
        <v>87</v>
      </c>
      <c r="B91" s="7" t="s">
        <v>46</v>
      </c>
      <c r="C91" s="6">
        <v>3500000</v>
      </c>
      <c r="D91" s="5">
        <f>'96'!D91+12</f>
        <v>113</v>
      </c>
      <c r="E91" s="5">
        <v>10</v>
      </c>
      <c r="F91" s="7">
        <f>'97'!F91+'97'!G91</f>
        <v>3295833.3333333335</v>
      </c>
      <c r="G91" s="7">
        <v>204166.6666666665</v>
      </c>
      <c r="H91" s="7">
        <f t="shared" si="1"/>
        <v>0</v>
      </c>
      <c r="I91" s="2"/>
      <c r="J91" s="2"/>
      <c r="K91" s="2"/>
      <c r="L91" s="2"/>
      <c r="M91" s="2"/>
      <c r="N91" s="2"/>
      <c r="O91" s="2"/>
      <c r="P91" s="3"/>
    </row>
    <row r="92" spans="1:16" ht="22.5">
      <c r="A92" s="11">
        <v>88</v>
      </c>
      <c r="B92" s="7" t="s">
        <v>47</v>
      </c>
      <c r="C92" s="6">
        <v>850000</v>
      </c>
      <c r="D92" s="5">
        <f>'96'!D92+12</f>
        <v>113</v>
      </c>
      <c r="E92" s="5">
        <v>10</v>
      </c>
      <c r="F92" s="7">
        <f>'97'!F92+'97'!G92</f>
        <v>800416.6666666666</v>
      </c>
      <c r="G92" s="7">
        <v>49583.33333333337</v>
      </c>
      <c r="H92" s="7">
        <f t="shared" si="1"/>
        <v>0</v>
      </c>
      <c r="I92" s="2"/>
      <c r="J92" s="2"/>
      <c r="K92" s="2"/>
      <c r="L92" s="2"/>
      <c r="M92" s="2"/>
      <c r="N92" s="2"/>
      <c r="O92" s="2"/>
      <c r="P92" s="3"/>
    </row>
    <row r="93" spans="1:16" ht="22.5">
      <c r="A93" s="11">
        <v>89</v>
      </c>
      <c r="B93" s="7" t="s">
        <v>47</v>
      </c>
      <c r="C93" s="6">
        <v>850000</v>
      </c>
      <c r="D93" s="5">
        <f>'96'!D93+12</f>
        <v>113</v>
      </c>
      <c r="E93" s="5">
        <v>10</v>
      </c>
      <c r="F93" s="7">
        <f>'97'!F93+'97'!G93</f>
        <v>800416.6666666666</v>
      </c>
      <c r="G93" s="7">
        <v>49583.33333333337</v>
      </c>
      <c r="H93" s="7">
        <f t="shared" si="1"/>
        <v>0</v>
      </c>
      <c r="I93" s="2"/>
      <c r="J93" s="2"/>
      <c r="K93" s="2"/>
      <c r="L93" s="2"/>
      <c r="M93" s="2"/>
      <c r="N93" s="2"/>
      <c r="O93" s="2"/>
      <c r="P93" s="3"/>
    </row>
    <row r="94" spans="1:16" ht="22.5">
      <c r="A94" s="11">
        <v>90</v>
      </c>
      <c r="B94" s="7" t="s">
        <v>47</v>
      </c>
      <c r="C94" s="6">
        <v>850000</v>
      </c>
      <c r="D94" s="5">
        <f>'96'!D94+12</f>
        <v>113</v>
      </c>
      <c r="E94" s="5">
        <v>10</v>
      </c>
      <c r="F94" s="7">
        <f>'97'!F94+'97'!G94</f>
        <v>800416.6666666666</v>
      </c>
      <c r="G94" s="7">
        <v>49583.33333333337</v>
      </c>
      <c r="H94" s="7">
        <f t="shared" si="1"/>
        <v>0</v>
      </c>
      <c r="I94" s="2"/>
      <c r="J94" s="2"/>
      <c r="K94" s="2"/>
      <c r="L94" s="2"/>
      <c r="M94" s="2"/>
      <c r="N94" s="2"/>
      <c r="O94" s="2"/>
      <c r="P94" s="3"/>
    </row>
    <row r="95" spans="1:16" ht="22.5">
      <c r="A95" s="11">
        <v>91</v>
      </c>
      <c r="B95" s="7" t="s">
        <v>47</v>
      </c>
      <c r="C95" s="6">
        <v>850000</v>
      </c>
      <c r="D95" s="5">
        <f>'96'!D95+12</f>
        <v>113</v>
      </c>
      <c r="E95" s="5">
        <v>10</v>
      </c>
      <c r="F95" s="7">
        <f>'97'!F95+'97'!G95</f>
        <v>800416.6666666666</v>
      </c>
      <c r="G95" s="7">
        <v>49583.33333333337</v>
      </c>
      <c r="H95" s="7">
        <f t="shared" si="1"/>
        <v>0</v>
      </c>
      <c r="I95" s="2"/>
      <c r="J95" s="2"/>
      <c r="K95" s="2"/>
      <c r="L95" s="2"/>
      <c r="M95" s="2"/>
      <c r="N95" s="2"/>
      <c r="O95" s="2"/>
      <c r="P95" s="3"/>
    </row>
    <row r="96" spans="1:16" ht="22.5">
      <c r="A96" s="11">
        <v>92</v>
      </c>
      <c r="B96" s="7" t="s">
        <v>15</v>
      </c>
      <c r="C96" s="6">
        <v>595000</v>
      </c>
      <c r="D96" s="5">
        <f>'96'!D96+12</f>
        <v>113</v>
      </c>
      <c r="E96" s="5">
        <v>10</v>
      </c>
      <c r="F96" s="7">
        <f>'97'!F96+'97'!G96</f>
        <v>560291.6666666667</v>
      </c>
      <c r="G96" s="7">
        <v>34708.333333333256</v>
      </c>
      <c r="H96" s="7">
        <f t="shared" si="1"/>
        <v>0</v>
      </c>
      <c r="I96" s="2"/>
      <c r="J96" s="2"/>
      <c r="K96" s="2"/>
      <c r="L96" s="2"/>
      <c r="M96" s="2"/>
      <c r="N96" s="2"/>
      <c r="O96" s="2"/>
      <c r="P96" s="3"/>
    </row>
    <row r="97" spans="1:16" ht="22.5">
      <c r="A97" s="11">
        <v>93</v>
      </c>
      <c r="B97" s="7" t="s">
        <v>15</v>
      </c>
      <c r="C97" s="6">
        <v>595000</v>
      </c>
      <c r="D97" s="5">
        <f>'96'!D97+12</f>
        <v>113</v>
      </c>
      <c r="E97" s="5">
        <v>10</v>
      </c>
      <c r="F97" s="7">
        <f>'97'!F97+'97'!G97</f>
        <v>560291.6666666667</v>
      </c>
      <c r="G97" s="7">
        <v>34708.333333333256</v>
      </c>
      <c r="H97" s="7">
        <f t="shared" si="1"/>
        <v>0</v>
      </c>
      <c r="I97" s="2"/>
      <c r="J97" s="2"/>
      <c r="K97" s="2"/>
      <c r="L97" s="2"/>
      <c r="M97" s="2"/>
      <c r="N97" s="2"/>
      <c r="O97" s="2"/>
      <c r="P97" s="3"/>
    </row>
    <row r="98" spans="1:16" ht="22.5">
      <c r="A98" s="11">
        <v>94</v>
      </c>
      <c r="B98" s="7" t="s">
        <v>48</v>
      </c>
      <c r="C98" s="6">
        <v>195000</v>
      </c>
      <c r="D98" s="5">
        <f>'96'!D98+12</f>
        <v>113</v>
      </c>
      <c r="E98" s="5">
        <v>10</v>
      </c>
      <c r="F98" s="7">
        <f>'97'!F98+'97'!G98</f>
        <v>183625</v>
      </c>
      <c r="G98" s="7">
        <v>11375</v>
      </c>
      <c r="H98" s="7">
        <f t="shared" si="1"/>
        <v>0</v>
      </c>
      <c r="I98" s="2"/>
      <c r="J98" s="2"/>
      <c r="K98" s="2"/>
      <c r="L98" s="2"/>
      <c r="M98" s="2"/>
      <c r="N98" s="2"/>
      <c r="O98" s="2"/>
      <c r="P98" s="3"/>
    </row>
    <row r="99" spans="1:16" ht="22.5">
      <c r="A99" s="11">
        <v>95</v>
      </c>
      <c r="B99" s="7" t="s">
        <v>48</v>
      </c>
      <c r="C99" s="6">
        <v>195000</v>
      </c>
      <c r="D99" s="5">
        <f>'96'!D99+12</f>
        <v>113</v>
      </c>
      <c r="E99" s="5">
        <v>10</v>
      </c>
      <c r="F99" s="7">
        <f>'97'!F99+'97'!G99</f>
        <v>183625</v>
      </c>
      <c r="G99" s="7">
        <v>11375</v>
      </c>
      <c r="H99" s="7">
        <f t="shared" si="1"/>
        <v>0</v>
      </c>
      <c r="I99" s="2"/>
      <c r="J99" s="2"/>
      <c r="K99" s="2"/>
      <c r="L99" s="2"/>
      <c r="M99" s="2"/>
      <c r="N99" s="2"/>
      <c r="O99" s="2"/>
      <c r="P99" s="3"/>
    </row>
    <row r="100" spans="1:16" ht="22.5">
      <c r="A100" s="11">
        <v>96</v>
      </c>
      <c r="B100" s="7" t="s">
        <v>48</v>
      </c>
      <c r="C100" s="6">
        <v>195000</v>
      </c>
      <c r="D100" s="5">
        <f>'96'!D100+12</f>
        <v>113</v>
      </c>
      <c r="E100" s="5">
        <v>10</v>
      </c>
      <c r="F100" s="7">
        <f>'97'!F100+'97'!G100</f>
        <v>183625</v>
      </c>
      <c r="G100" s="7">
        <v>11375</v>
      </c>
      <c r="H100" s="7">
        <f t="shared" si="1"/>
        <v>0</v>
      </c>
      <c r="I100" s="2"/>
      <c r="J100" s="2"/>
      <c r="K100" s="2"/>
      <c r="L100" s="2"/>
      <c r="M100" s="2"/>
      <c r="N100" s="2"/>
      <c r="O100" s="2"/>
      <c r="P100" s="3"/>
    </row>
    <row r="101" spans="1:16" ht="22.5">
      <c r="A101" s="11">
        <v>97</v>
      </c>
      <c r="B101" s="7" t="s">
        <v>48</v>
      </c>
      <c r="C101" s="6">
        <v>195000</v>
      </c>
      <c r="D101" s="5">
        <f>'96'!D101+12</f>
        <v>113</v>
      </c>
      <c r="E101" s="5">
        <v>10</v>
      </c>
      <c r="F101" s="7">
        <f>'97'!F101+'97'!G101</f>
        <v>183625</v>
      </c>
      <c r="G101" s="7">
        <v>11375</v>
      </c>
      <c r="H101" s="7">
        <f t="shared" si="1"/>
        <v>0</v>
      </c>
      <c r="I101" s="2"/>
      <c r="J101" s="2"/>
      <c r="K101" s="2"/>
      <c r="L101" s="2"/>
      <c r="M101" s="2"/>
      <c r="N101" s="2"/>
      <c r="O101" s="2"/>
      <c r="P101" s="3"/>
    </row>
    <row r="102" spans="1:16" ht="22.5">
      <c r="A102" s="11">
        <v>98</v>
      </c>
      <c r="B102" s="7" t="s">
        <v>49</v>
      </c>
      <c r="C102" s="6">
        <v>840000</v>
      </c>
      <c r="D102" s="5">
        <f>'96'!D102+12</f>
        <v>113</v>
      </c>
      <c r="E102" s="5">
        <v>10</v>
      </c>
      <c r="F102" s="7">
        <f>'97'!F102+'97'!G102</f>
        <v>791000</v>
      </c>
      <c r="G102" s="7">
        <v>49000</v>
      </c>
      <c r="H102" s="7">
        <f t="shared" si="1"/>
        <v>0</v>
      </c>
      <c r="I102" s="2"/>
      <c r="J102" s="2"/>
      <c r="K102" s="2"/>
      <c r="L102" s="2"/>
      <c r="M102" s="2"/>
      <c r="N102" s="2"/>
      <c r="O102" s="2"/>
      <c r="P102" s="3"/>
    </row>
    <row r="103" spans="1:16" ht="22.5">
      <c r="A103" s="11">
        <v>99</v>
      </c>
      <c r="B103" s="7" t="s">
        <v>49</v>
      </c>
      <c r="C103" s="6">
        <v>840000</v>
      </c>
      <c r="D103" s="5">
        <f>'96'!D103+12</f>
        <v>113</v>
      </c>
      <c r="E103" s="5">
        <v>10</v>
      </c>
      <c r="F103" s="7">
        <f>'97'!F103+'97'!G103</f>
        <v>791000</v>
      </c>
      <c r="G103" s="7">
        <v>49000</v>
      </c>
      <c r="H103" s="7">
        <f t="shared" si="1"/>
        <v>0</v>
      </c>
      <c r="I103" s="2"/>
      <c r="J103" s="2"/>
      <c r="K103" s="2"/>
      <c r="L103" s="2"/>
      <c r="M103" s="2"/>
      <c r="N103" s="2"/>
      <c r="O103" s="2"/>
      <c r="P103" s="3"/>
    </row>
    <row r="104" spans="1:16" ht="22.5">
      <c r="A104" s="11">
        <v>100</v>
      </c>
      <c r="B104" s="7" t="s">
        <v>49</v>
      </c>
      <c r="C104" s="6">
        <v>840000</v>
      </c>
      <c r="D104" s="5">
        <f>'96'!D104+12</f>
        <v>113</v>
      </c>
      <c r="E104" s="5">
        <v>10</v>
      </c>
      <c r="F104" s="7">
        <f>'97'!F104+'97'!G104</f>
        <v>791000</v>
      </c>
      <c r="G104" s="7">
        <v>49000</v>
      </c>
      <c r="H104" s="7">
        <f t="shared" si="1"/>
        <v>0</v>
      </c>
      <c r="I104" s="2"/>
      <c r="J104" s="2"/>
      <c r="K104" s="2"/>
      <c r="L104" s="2"/>
      <c r="M104" s="2"/>
      <c r="N104" s="2"/>
      <c r="O104" s="2"/>
      <c r="P104" s="3"/>
    </row>
    <row r="105" spans="1:16" ht="22.5">
      <c r="A105" s="11">
        <v>101</v>
      </c>
      <c r="B105" s="7" t="s">
        <v>49</v>
      </c>
      <c r="C105" s="6">
        <v>840000</v>
      </c>
      <c r="D105" s="5">
        <f>'96'!D105+12</f>
        <v>113</v>
      </c>
      <c r="E105" s="5">
        <v>10</v>
      </c>
      <c r="F105" s="7">
        <f>'97'!F105+'97'!G105</f>
        <v>791000</v>
      </c>
      <c r="G105" s="7">
        <v>49000</v>
      </c>
      <c r="H105" s="7">
        <f t="shared" si="1"/>
        <v>0</v>
      </c>
      <c r="I105" s="2"/>
      <c r="J105" s="2"/>
      <c r="K105" s="2"/>
      <c r="L105" s="2"/>
      <c r="M105" s="2"/>
      <c r="N105" s="2"/>
      <c r="O105" s="2"/>
      <c r="P105" s="3"/>
    </row>
    <row r="106" spans="1:16" ht="22.5">
      <c r="A106" s="11">
        <v>102</v>
      </c>
      <c r="B106" s="7" t="s">
        <v>50</v>
      </c>
      <c r="C106" s="6">
        <v>200000</v>
      </c>
      <c r="D106" s="5">
        <f>'96'!D106+12</f>
        <v>113</v>
      </c>
      <c r="E106" s="5">
        <v>10</v>
      </c>
      <c r="F106" s="7">
        <f>'97'!F106+'97'!G106</f>
        <v>188333.33333333334</v>
      </c>
      <c r="G106" s="7">
        <v>11666.666666666657</v>
      </c>
      <c r="H106" s="7">
        <f t="shared" si="1"/>
        <v>0</v>
      </c>
      <c r="I106" s="2"/>
      <c r="J106" s="2"/>
      <c r="K106" s="2"/>
      <c r="L106" s="2"/>
      <c r="M106" s="2"/>
      <c r="N106" s="2"/>
      <c r="O106" s="2"/>
      <c r="P106" s="3"/>
    </row>
    <row r="107" spans="1:16" ht="22.5">
      <c r="A107" s="11">
        <v>103</v>
      </c>
      <c r="B107" s="7" t="s">
        <v>51</v>
      </c>
      <c r="C107" s="6">
        <v>200000</v>
      </c>
      <c r="D107" s="5">
        <f>'96'!D107+12</f>
        <v>113</v>
      </c>
      <c r="E107" s="5">
        <v>10</v>
      </c>
      <c r="F107" s="7">
        <f>'97'!F107+'97'!G107</f>
        <v>188333.33333333334</v>
      </c>
      <c r="G107" s="7">
        <v>11666.666666666657</v>
      </c>
      <c r="H107" s="7">
        <f t="shared" si="1"/>
        <v>0</v>
      </c>
      <c r="I107" s="2"/>
      <c r="J107" s="2"/>
      <c r="K107" s="2"/>
      <c r="L107" s="2"/>
      <c r="M107" s="2"/>
      <c r="N107" s="2"/>
      <c r="O107" s="2"/>
      <c r="P107" s="3"/>
    </row>
    <row r="108" spans="1:16" ht="22.5">
      <c r="A108" s="11">
        <v>104</v>
      </c>
      <c r="B108" s="7" t="s">
        <v>51</v>
      </c>
      <c r="C108" s="6">
        <v>200000</v>
      </c>
      <c r="D108" s="5">
        <f>'96'!D108+12</f>
        <v>113</v>
      </c>
      <c r="E108" s="5">
        <v>10</v>
      </c>
      <c r="F108" s="7">
        <f>'97'!F108+'97'!G108</f>
        <v>188333.33333333334</v>
      </c>
      <c r="G108" s="7">
        <v>11666.666666666657</v>
      </c>
      <c r="H108" s="7">
        <f t="shared" si="1"/>
        <v>0</v>
      </c>
      <c r="I108" s="2"/>
      <c r="J108" s="2"/>
      <c r="K108" s="2"/>
      <c r="L108" s="2"/>
      <c r="M108" s="2"/>
      <c r="N108" s="2"/>
      <c r="O108" s="2"/>
      <c r="P108" s="3"/>
    </row>
    <row r="109" spans="1:16" ht="22.5">
      <c r="A109" s="11">
        <v>105</v>
      </c>
      <c r="B109" s="7" t="s">
        <v>52</v>
      </c>
      <c r="C109" s="6">
        <v>2530000</v>
      </c>
      <c r="D109" s="5">
        <f>'96'!D109+12</f>
        <v>113</v>
      </c>
      <c r="E109" s="5">
        <v>10</v>
      </c>
      <c r="F109" s="7">
        <f>'97'!F109+'97'!G109</f>
        <v>2382416.666666667</v>
      </c>
      <c r="G109" s="7">
        <v>147583.33333333302</v>
      </c>
      <c r="H109" s="7">
        <f t="shared" si="1"/>
        <v>0</v>
      </c>
      <c r="I109" s="2"/>
      <c r="J109" s="2"/>
      <c r="K109" s="2"/>
      <c r="L109" s="2"/>
      <c r="M109" s="2"/>
      <c r="N109" s="2"/>
      <c r="O109" s="2"/>
      <c r="P109" s="3"/>
    </row>
    <row r="110" spans="1:16" ht="22.5">
      <c r="A110" s="11">
        <v>106</v>
      </c>
      <c r="B110" s="7" t="s">
        <v>53</v>
      </c>
      <c r="C110" s="6">
        <v>3950000</v>
      </c>
      <c r="D110" s="5">
        <f>'96'!D110+12</f>
        <v>113</v>
      </c>
      <c r="E110" s="5">
        <v>10</v>
      </c>
      <c r="F110" s="7">
        <f>'97'!F110+'97'!G110</f>
        <v>3719583.3333333335</v>
      </c>
      <c r="G110" s="7">
        <v>230416.6666666665</v>
      </c>
      <c r="H110" s="7">
        <f t="shared" si="1"/>
        <v>0</v>
      </c>
      <c r="I110" s="2"/>
      <c r="J110" s="2"/>
      <c r="K110" s="2"/>
      <c r="L110" s="2"/>
      <c r="M110" s="2"/>
      <c r="N110" s="2"/>
      <c r="O110" s="2"/>
      <c r="P110" s="3"/>
    </row>
    <row r="111" spans="1:16" ht="22.5">
      <c r="A111" s="11">
        <v>107</v>
      </c>
      <c r="B111" s="7" t="s">
        <v>54</v>
      </c>
      <c r="C111" s="6">
        <v>1800000</v>
      </c>
      <c r="D111" s="5">
        <f>'96'!D111+12</f>
        <v>113</v>
      </c>
      <c r="E111" s="5">
        <v>10</v>
      </c>
      <c r="F111" s="7">
        <f>'97'!F111+'97'!G111</f>
        <v>1695000</v>
      </c>
      <c r="G111" s="7">
        <v>105000</v>
      </c>
      <c r="H111" s="7">
        <f t="shared" si="1"/>
        <v>0</v>
      </c>
      <c r="I111" s="2"/>
      <c r="J111" s="2"/>
      <c r="K111" s="2"/>
      <c r="L111" s="2"/>
      <c r="M111" s="2"/>
      <c r="N111" s="2"/>
      <c r="O111" s="2"/>
      <c r="P111" s="3"/>
    </row>
    <row r="112" spans="1:16" ht="22.5">
      <c r="A112" s="11">
        <v>108</v>
      </c>
      <c r="B112" s="5" t="s">
        <v>8</v>
      </c>
      <c r="C112" s="6">
        <v>17100000</v>
      </c>
      <c r="D112" s="5">
        <f>'96'!D112+12</f>
        <v>112</v>
      </c>
      <c r="E112" s="5">
        <v>4</v>
      </c>
      <c r="F112" s="7">
        <f>'97'!F112+'97'!G112</f>
        <v>17100000</v>
      </c>
      <c r="G112" s="7">
        <v>0</v>
      </c>
      <c r="H112" s="7">
        <f t="shared" si="1"/>
        <v>0</v>
      </c>
      <c r="I112" s="2"/>
      <c r="J112" s="2"/>
      <c r="K112" s="2"/>
      <c r="L112" s="2"/>
      <c r="M112" s="2"/>
      <c r="N112" s="2"/>
      <c r="O112" s="2"/>
      <c r="P112" s="3"/>
    </row>
    <row r="113" spans="1:16" ht="22.5">
      <c r="A113" s="11">
        <v>109</v>
      </c>
      <c r="B113" s="7" t="s">
        <v>64</v>
      </c>
      <c r="C113" s="6">
        <v>30000000</v>
      </c>
      <c r="D113" s="5">
        <f>'96'!D113+12</f>
        <v>111</v>
      </c>
      <c r="E113" s="5">
        <v>10</v>
      </c>
      <c r="F113" s="7">
        <f>'97'!F113+'97'!G113</f>
        <v>27750000</v>
      </c>
      <c r="G113" s="7">
        <v>2250000</v>
      </c>
      <c r="H113" s="7">
        <f t="shared" si="1"/>
        <v>0</v>
      </c>
      <c r="I113" s="2"/>
      <c r="J113" s="2"/>
      <c r="K113" s="2"/>
      <c r="L113" s="2"/>
      <c r="M113" s="2"/>
      <c r="N113" s="2"/>
      <c r="O113" s="2"/>
      <c r="P113" s="3"/>
    </row>
    <row r="114" spans="1:16" ht="22.5">
      <c r="A114" s="11">
        <v>110</v>
      </c>
      <c r="B114" s="7" t="s">
        <v>42</v>
      </c>
      <c r="C114" s="6">
        <v>7900000</v>
      </c>
      <c r="D114" s="5">
        <f>'96'!D114+12</f>
        <v>110</v>
      </c>
      <c r="E114" s="5">
        <v>10</v>
      </c>
      <c r="F114" s="7">
        <f>'97'!F114+'97'!G114</f>
        <v>7241666.666666666</v>
      </c>
      <c r="G114" s="7">
        <v>658333.333333334</v>
      </c>
      <c r="H114" s="7">
        <f t="shared" si="1"/>
        <v>0</v>
      </c>
      <c r="I114" s="2"/>
      <c r="J114" s="2"/>
      <c r="K114" s="2"/>
      <c r="L114" s="2"/>
      <c r="M114" s="2"/>
      <c r="N114" s="2"/>
      <c r="O114" s="2"/>
      <c r="P114" s="3"/>
    </row>
    <row r="115" spans="1:16" ht="22.5">
      <c r="A115" s="11">
        <v>111</v>
      </c>
      <c r="B115" s="7" t="s">
        <v>42</v>
      </c>
      <c r="C115" s="6">
        <v>7900000</v>
      </c>
      <c r="D115" s="5">
        <f>'96'!D115+12</f>
        <v>110</v>
      </c>
      <c r="E115" s="5">
        <v>10</v>
      </c>
      <c r="F115" s="7">
        <f>'97'!F115+'97'!G115</f>
        <v>7241666.666666666</v>
      </c>
      <c r="G115" s="7">
        <v>658333.333333334</v>
      </c>
      <c r="H115" s="7">
        <f t="shared" si="1"/>
        <v>0</v>
      </c>
      <c r="I115" s="2"/>
      <c r="J115" s="2"/>
      <c r="K115" s="2"/>
      <c r="L115" s="2"/>
      <c r="M115" s="2"/>
      <c r="N115" s="2"/>
      <c r="O115" s="2"/>
      <c r="P115" s="3"/>
    </row>
    <row r="116" spans="1:16" ht="22.5">
      <c r="A116" s="11">
        <v>112</v>
      </c>
      <c r="B116" s="5" t="s">
        <v>59</v>
      </c>
      <c r="C116" s="6">
        <v>3850000</v>
      </c>
      <c r="D116" s="5">
        <f>'96'!D116+12</f>
        <v>110</v>
      </c>
      <c r="E116" s="5">
        <v>4</v>
      </c>
      <c r="F116" s="7">
        <f>'97'!F116+'97'!G116</f>
        <v>3849999.6666666665</v>
      </c>
      <c r="G116" s="7">
        <v>0</v>
      </c>
      <c r="H116" s="7">
        <f t="shared" si="1"/>
        <v>0.33333333348855376</v>
      </c>
      <c r="I116" s="2"/>
      <c r="J116" s="2"/>
      <c r="K116" s="2"/>
      <c r="L116" s="2"/>
      <c r="M116" s="2"/>
      <c r="N116" s="2"/>
      <c r="O116" s="2"/>
      <c r="P116" s="3"/>
    </row>
    <row r="117" spans="1:16" ht="22.5">
      <c r="A117" s="11">
        <v>113</v>
      </c>
      <c r="B117" s="7" t="s">
        <v>56</v>
      </c>
      <c r="C117" s="6">
        <v>3500000</v>
      </c>
      <c r="D117" s="5">
        <f>'96'!D117+12</f>
        <v>109</v>
      </c>
      <c r="E117" s="5">
        <v>10</v>
      </c>
      <c r="F117" s="7">
        <f>'97'!F117+'97'!G117</f>
        <v>3179166.6666666665</v>
      </c>
      <c r="G117" s="7">
        <v>320833.3333333335</v>
      </c>
      <c r="H117" s="7">
        <f t="shared" si="1"/>
        <v>0</v>
      </c>
      <c r="I117" s="2"/>
      <c r="J117" s="2"/>
      <c r="K117" s="2"/>
      <c r="L117" s="2"/>
      <c r="M117" s="2"/>
      <c r="N117" s="2"/>
      <c r="O117" s="2"/>
      <c r="P117" s="3"/>
    </row>
    <row r="118" spans="1:16" ht="22.5">
      <c r="A118" s="11">
        <v>114</v>
      </c>
      <c r="B118" s="7" t="s">
        <v>55</v>
      </c>
      <c r="C118" s="6">
        <v>4550000</v>
      </c>
      <c r="D118" s="5">
        <f>'96'!D118+12</f>
        <v>109</v>
      </c>
      <c r="E118" s="5">
        <v>10</v>
      </c>
      <c r="F118" s="7">
        <f>'97'!F118+'97'!G118</f>
        <v>4132916.666666667</v>
      </c>
      <c r="G118" s="7">
        <v>417083.333333333</v>
      </c>
      <c r="H118" s="7">
        <f t="shared" si="1"/>
        <v>0</v>
      </c>
      <c r="I118" s="2"/>
      <c r="J118" s="2"/>
      <c r="K118" s="2"/>
      <c r="L118" s="2"/>
      <c r="M118" s="2"/>
      <c r="N118" s="2"/>
      <c r="O118" s="2"/>
      <c r="P118" s="3"/>
    </row>
    <row r="119" spans="1:16" ht="22.5">
      <c r="A119" s="11">
        <v>115</v>
      </c>
      <c r="B119" s="5" t="s">
        <v>9</v>
      </c>
      <c r="C119" s="6">
        <v>4766000</v>
      </c>
      <c r="D119" s="5">
        <f>'96'!D119+12</f>
        <v>109</v>
      </c>
      <c r="E119" s="5">
        <v>4</v>
      </c>
      <c r="F119" s="7">
        <f>'97'!F119+'97'!G119</f>
        <v>4765999.666666666</v>
      </c>
      <c r="G119" s="7">
        <v>0</v>
      </c>
      <c r="H119" s="7">
        <f t="shared" si="1"/>
        <v>0.33333333395421505</v>
      </c>
      <c r="I119" s="2"/>
      <c r="J119" s="2"/>
      <c r="K119" s="2"/>
      <c r="L119" s="2"/>
      <c r="M119" s="2"/>
      <c r="N119" s="2"/>
      <c r="O119" s="2"/>
      <c r="P119" s="3"/>
    </row>
    <row r="120" spans="1:16" ht="22.5">
      <c r="A120" s="11">
        <v>116</v>
      </c>
      <c r="B120" s="7" t="s">
        <v>57</v>
      </c>
      <c r="C120" s="6">
        <v>1650000</v>
      </c>
      <c r="D120" s="5">
        <f>'96'!D120+12</f>
        <v>108</v>
      </c>
      <c r="E120" s="5">
        <v>10</v>
      </c>
      <c r="F120" s="7">
        <f>'97'!F120+'97'!G120</f>
        <v>1485000</v>
      </c>
      <c r="G120" s="7">
        <v>165000</v>
      </c>
      <c r="H120" s="7">
        <f t="shared" si="1"/>
        <v>0</v>
      </c>
      <c r="I120" s="2"/>
      <c r="J120" s="2"/>
      <c r="K120" s="2"/>
      <c r="L120" s="2"/>
      <c r="M120" s="2"/>
      <c r="N120" s="2"/>
      <c r="O120" s="2"/>
      <c r="P120" s="3"/>
    </row>
    <row r="121" spans="1:16" ht="22.5">
      <c r="A121" s="11">
        <v>117</v>
      </c>
      <c r="B121" s="7" t="s">
        <v>58</v>
      </c>
      <c r="C121" s="6">
        <v>12350000</v>
      </c>
      <c r="D121" s="5">
        <f>'96'!D121+12</f>
        <v>108</v>
      </c>
      <c r="E121" s="5">
        <v>10</v>
      </c>
      <c r="F121" s="7">
        <f>'97'!F121+'97'!G121</f>
        <v>11115000</v>
      </c>
      <c r="G121" s="7">
        <v>1235000</v>
      </c>
      <c r="H121" s="7">
        <f t="shared" si="1"/>
        <v>0</v>
      </c>
      <c r="I121" s="2"/>
      <c r="J121" s="2"/>
      <c r="K121" s="2"/>
      <c r="L121" s="2"/>
      <c r="M121" s="2"/>
      <c r="N121" s="2"/>
      <c r="O121" s="2"/>
      <c r="P121" s="3"/>
    </row>
    <row r="122" spans="1:16" ht="22.5">
      <c r="A122" s="11">
        <v>118</v>
      </c>
      <c r="B122" s="29" t="s">
        <v>75</v>
      </c>
      <c r="C122" s="30">
        <v>4500000</v>
      </c>
      <c r="D122" s="5">
        <f>'96'!D122+12</f>
        <v>102</v>
      </c>
      <c r="E122" s="31">
        <v>10</v>
      </c>
      <c r="F122" s="7">
        <f>'97'!F122+'97'!G122</f>
        <v>3825000</v>
      </c>
      <c r="G122" s="7">
        <v>450000</v>
      </c>
      <c r="H122" s="7">
        <f t="shared" si="1"/>
        <v>225000</v>
      </c>
      <c r="I122" s="32"/>
      <c r="J122" s="32"/>
      <c r="K122" s="32"/>
      <c r="L122" s="32"/>
      <c r="M122" s="32"/>
      <c r="N122" s="32"/>
      <c r="O122" s="32"/>
      <c r="P122" s="33"/>
    </row>
    <row r="123" spans="1:16" ht="22.5">
      <c r="A123" s="11">
        <v>119</v>
      </c>
      <c r="B123" s="29" t="s">
        <v>76</v>
      </c>
      <c r="C123" s="30">
        <v>1200000</v>
      </c>
      <c r="D123" s="5">
        <f>'96'!D123+12</f>
        <v>102</v>
      </c>
      <c r="E123" s="31">
        <v>10</v>
      </c>
      <c r="F123" s="7">
        <f>'97'!F123+'97'!G123</f>
        <v>1020000</v>
      </c>
      <c r="G123" s="7">
        <v>120000</v>
      </c>
      <c r="H123" s="7">
        <f t="shared" si="1"/>
        <v>60000</v>
      </c>
      <c r="I123" s="32"/>
      <c r="J123" s="32"/>
      <c r="K123" s="32"/>
      <c r="L123" s="32"/>
      <c r="M123" s="32"/>
      <c r="N123" s="32"/>
      <c r="O123" s="32"/>
      <c r="P123" s="33"/>
    </row>
    <row r="124" spans="1:16" ht="22.5">
      <c r="A124" s="11">
        <v>120</v>
      </c>
      <c r="B124" s="45" t="s">
        <v>84</v>
      </c>
      <c r="C124" s="30">
        <v>12000000</v>
      </c>
      <c r="D124" s="5">
        <f>'96'!D124+12</f>
        <v>101</v>
      </c>
      <c r="E124" s="30">
        <v>5</v>
      </c>
      <c r="F124" s="7">
        <f>'97'!F124+'97'!G124</f>
        <v>12000000</v>
      </c>
      <c r="G124" s="7">
        <v>0</v>
      </c>
      <c r="H124" s="7">
        <f t="shared" si="1"/>
        <v>0</v>
      </c>
      <c r="I124" s="32"/>
      <c r="J124" s="32"/>
      <c r="K124" s="32"/>
      <c r="L124" s="32"/>
      <c r="M124" s="32"/>
      <c r="N124" s="32"/>
      <c r="O124" s="32"/>
      <c r="P124" s="33"/>
    </row>
    <row r="125" spans="1:16" ht="22.5">
      <c r="A125" s="11">
        <v>121</v>
      </c>
      <c r="B125" s="29" t="s">
        <v>83</v>
      </c>
      <c r="C125" s="30">
        <v>342125000</v>
      </c>
      <c r="D125" s="5">
        <f>'96'!D125+12</f>
        <v>101</v>
      </c>
      <c r="E125" s="31">
        <v>10</v>
      </c>
      <c r="F125" s="7">
        <f>'97'!F125+'97'!G125</f>
        <v>290806250</v>
      </c>
      <c r="G125" s="7">
        <v>34212500</v>
      </c>
      <c r="H125" s="7">
        <f t="shared" si="1"/>
        <v>17106250</v>
      </c>
      <c r="I125" s="32"/>
      <c r="J125" s="32"/>
      <c r="K125" s="32"/>
      <c r="L125" s="32"/>
      <c r="M125" s="32"/>
      <c r="N125" s="32"/>
      <c r="O125" s="32"/>
      <c r="P125" s="33"/>
    </row>
    <row r="126" spans="1:16" ht="22.5">
      <c r="A126" s="11">
        <v>122</v>
      </c>
      <c r="B126" s="31" t="s">
        <v>86</v>
      </c>
      <c r="C126" s="30">
        <v>4500000</v>
      </c>
      <c r="D126" s="5">
        <f>'96'!D126+12</f>
        <v>95</v>
      </c>
      <c r="E126" s="31">
        <v>10</v>
      </c>
      <c r="F126" s="7">
        <f>'97'!F126+'97'!G126</f>
        <v>3562500</v>
      </c>
      <c r="G126" s="7">
        <v>450000</v>
      </c>
      <c r="H126" s="7">
        <f t="shared" si="1"/>
        <v>487500</v>
      </c>
      <c r="I126" s="32"/>
      <c r="J126" s="32"/>
      <c r="K126" s="32"/>
      <c r="L126" s="32"/>
      <c r="M126" s="32"/>
      <c r="N126" s="32"/>
      <c r="O126" s="32"/>
      <c r="P126" s="34"/>
    </row>
    <row r="127" spans="1:16" ht="22.5">
      <c r="A127" s="11">
        <v>123</v>
      </c>
      <c r="B127" s="29" t="s">
        <v>87</v>
      </c>
      <c r="C127" s="30">
        <v>7130000</v>
      </c>
      <c r="D127" s="5">
        <f>'96'!D127+12</f>
        <v>95</v>
      </c>
      <c r="E127" s="31">
        <v>10</v>
      </c>
      <c r="F127" s="7">
        <f>'97'!F127+'97'!G127</f>
        <v>5644583.333333334</v>
      </c>
      <c r="G127" s="7">
        <v>713000</v>
      </c>
      <c r="H127" s="7">
        <f t="shared" si="1"/>
        <v>772416.666666666</v>
      </c>
      <c r="I127" s="32"/>
      <c r="J127" s="32"/>
      <c r="K127" s="32"/>
      <c r="L127" s="32"/>
      <c r="M127" s="32"/>
      <c r="N127" s="32"/>
      <c r="O127" s="32"/>
      <c r="P127" s="34"/>
    </row>
    <row r="128" spans="1:16" ht="22.5">
      <c r="A128" s="11">
        <v>124</v>
      </c>
      <c r="B128" s="29" t="s">
        <v>88</v>
      </c>
      <c r="C128" s="30">
        <v>6702800</v>
      </c>
      <c r="D128" s="5">
        <f>'96'!D128+12</f>
        <v>91</v>
      </c>
      <c r="E128" s="31">
        <v>4</v>
      </c>
      <c r="F128" s="7">
        <f>'97'!F128+'97'!G128</f>
        <v>6702799.666666666</v>
      </c>
      <c r="G128" s="7">
        <v>0</v>
      </c>
      <c r="H128" s="7">
        <f t="shared" si="1"/>
        <v>0.33333333395421505</v>
      </c>
      <c r="I128" s="32"/>
      <c r="J128" s="32"/>
      <c r="K128" s="32"/>
      <c r="L128" s="32"/>
      <c r="M128" s="32"/>
      <c r="N128" s="32"/>
      <c r="O128" s="32"/>
      <c r="P128" s="34"/>
    </row>
    <row r="129" spans="1:16" ht="22.5">
      <c r="A129" s="11">
        <v>125</v>
      </c>
      <c r="B129" s="29" t="s">
        <v>83</v>
      </c>
      <c r="C129" s="30">
        <v>99000000</v>
      </c>
      <c r="D129" s="5">
        <f>'96'!D129+12</f>
        <v>91</v>
      </c>
      <c r="E129" s="31">
        <v>10</v>
      </c>
      <c r="F129" s="7">
        <f>'97'!F129+'97'!G129</f>
        <v>75075000</v>
      </c>
      <c r="G129" s="7">
        <v>9900000</v>
      </c>
      <c r="H129" s="7">
        <f t="shared" si="1"/>
        <v>14025000</v>
      </c>
      <c r="I129" s="32"/>
      <c r="J129" s="32"/>
      <c r="K129" s="32"/>
      <c r="L129" s="32"/>
      <c r="M129" s="32"/>
      <c r="N129" s="32"/>
      <c r="O129" s="32"/>
      <c r="P129" s="34"/>
    </row>
    <row r="130" spans="1:16" ht="22.5">
      <c r="A130" s="11">
        <v>126</v>
      </c>
      <c r="B130" s="29" t="s">
        <v>90</v>
      </c>
      <c r="C130" s="30">
        <v>114377400</v>
      </c>
      <c r="D130" s="5">
        <f>'96'!D130+12</f>
        <v>90</v>
      </c>
      <c r="E130" s="31">
        <v>4</v>
      </c>
      <c r="F130" s="7">
        <f>'97'!F130+'97'!G130</f>
        <v>114377400</v>
      </c>
      <c r="G130" s="7">
        <v>0</v>
      </c>
      <c r="H130" s="7">
        <f t="shared" si="1"/>
        <v>0</v>
      </c>
      <c r="I130" s="32"/>
      <c r="J130" s="32"/>
      <c r="K130" s="32"/>
      <c r="L130" s="32"/>
      <c r="M130" s="32"/>
      <c r="N130" s="32"/>
      <c r="O130" s="32"/>
      <c r="P130" s="34"/>
    </row>
    <row r="131" spans="1:16" ht="22.5">
      <c r="A131" s="11">
        <v>127</v>
      </c>
      <c r="B131" s="29" t="s">
        <v>83</v>
      </c>
      <c r="C131" s="30">
        <v>99000000</v>
      </c>
      <c r="D131" s="5">
        <f>'96'!D131+12</f>
        <v>90</v>
      </c>
      <c r="E131" s="31">
        <v>10</v>
      </c>
      <c r="F131" s="7">
        <f>'97'!F131+'97'!G131</f>
        <v>74250000</v>
      </c>
      <c r="G131" s="7">
        <v>9900000</v>
      </c>
      <c r="H131" s="7">
        <f t="shared" si="1"/>
        <v>14850000</v>
      </c>
      <c r="I131" s="32"/>
      <c r="J131" s="32"/>
      <c r="K131" s="32"/>
      <c r="L131" s="32"/>
      <c r="M131" s="32"/>
      <c r="N131" s="32"/>
      <c r="O131" s="32"/>
      <c r="P131" s="34"/>
    </row>
    <row r="132" spans="1:16" ht="22.5">
      <c r="A132" s="11">
        <v>128</v>
      </c>
      <c r="B132" s="29" t="s">
        <v>87</v>
      </c>
      <c r="C132" s="30">
        <v>16010000</v>
      </c>
      <c r="D132" s="5">
        <f>'96'!D132+12</f>
        <v>88</v>
      </c>
      <c r="E132" s="31">
        <v>10</v>
      </c>
      <c r="F132" s="7">
        <f>'97'!F132+'97'!G132</f>
        <v>11740666.666666666</v>
      </c>
      <c r="G132" s="7">
        <v>1601000</v>
      </c>
      <c r="H132" s="7">
        <f t="shared" si="1"/>
        <v>2668333.333333334</v>
      </c>
      <c r="I132" s="32"/>
      <c r="J132" s="32"/>
      <c r="K132" s="32"/>
      <c r="L132" s="32"/>
      <c r="M132" s="32"/>
      <c r="N132" s="32"/>
      <c r="O132" s="32"/>
      <c r="P132" s="34"/>
    </row>
    <row r="133" spans="1:16" ht="22.5">
      <c r="A133" s="11">
        <v>129</v>
      </c>
      <c r="B133" s="29" t="s">
        <v>83</v>
      </c>
      <c r="C133" s="30">
        <v>103600000</v>
      </c>
      <c r="D133" s="5">
        <f>'96'!D133+12</f>
        <v>83</v>
      </c>
      <c r="E133" s="31">
        <v>10</v>
      </c>
      <c r="F133" s="7">
        <f>'97'!F133+'97'!G133</f>
        <v>71656667</v>
      </c>
      <c r="G133" s="7">
        <v>10360000</v>
      </c>
      <c r="H133" s="7">
        <f aca="true" t="shared" si="2" ref="H133:H178">C133-F133-G133</f>
        <v>21583333</v>
      </c>
      <c r="I133" s="32"/>
      <c r="J133" s="32"/>
      <c r="K133" s="32"/>
      <c r="L133" s="32"/>
      <c r="M133" s="32"/>
      <c r="N133" s="32"/>
      <c r="O133" s="32"/>
      <c r="P133" s="34"/>
    </row>
    <row r="134" spans="1:16" ht="22.5">
      <c r="A134" s="11">
        <v>130</v>
      </c>
      <c r="B134" s="29" t="s">
        <v>93</v>
      </c>
      <c r="C134" s="30">
        <v>37657000</v>
      </c>
      <c r="D134" s="5">
        <f>'96'!D134+12</f>
        <v>72</v>
      </c>
      <c r="E134" s="31">
        <v>10</v>
      </c>
      <c r="F134" s="7">
        <f>'97'!F134+'97'!G134</f>
        <v>22594200</v>
      </c>
      <c r="G134" s="7">
        <v>3765700</v>
      </c>
      <c r="H134" s="7">
        <f t="shared" si="2"/>
        <v>11297100</v>
      </c>
      <c r="I134" s="32"/>
      <c r="J134" s="32"/>
      <c r="K134" s="32"/>
      <c r="L134" s="32"/>
      <c r="M134" s="32"/>
      <c r="N134" s="32"/>
      <c r="O134" s="32"/>
      <c r="P134" s="34"/>
    </row>
    <row r="135" spans="1:16" ht="22.5">
      <c r="A135" s="11">
        <v>131</v>
      </c>
      <c r="B135" s="29" t="s">
        <v>94</v>
      </c>
      <c r="C135" s="30">
        <v>16900000</v>
      </c>
      <c r="D135" s="5">
        <f>'96'!D135+12</f>
        <v>72</v>
      </c>
      <c r="E135" s="31">
        <v>4</v>
      </c>
      <c r="F135" s="7">
        <f>'97'!F135+'97'!G135</f>
        <v>25350000</v>
      </c>
      <c r="G135" s="7">
        <v>-8450000</v>
      </c>
      <c r="H135" s="7">
        <f t="shared" si="2"/>
        <v>0</v>
      </c>
      <c r="I135" s="32"/>
      <c r="J135" s="32"/>
      <c r="K135" s="32"/>
      <c r="L135" s="32"/>
      <c r="M135" s="32"/>
      <c r="N135" s="32"/>
      <c r="O135" s="32"/>
      <c r="P135" s="34"/>
    </row>
    <row r="136" spans="1:16" ht="22.5">
      <c r="A136" s="11">
        <v>132</v>
      </c>
      <c r="B136" s="29" t="s">
        <v>95</v>
      </c>
      <c r="C136" s="30">
        <v>17100000</v>
      </c>
      <c r="D136" s="5">
        <f>'96'!D136+12</f>
        <v>72</v>
      </c>
      <c r="E136" s="31">
        <v>4</v>
      </c>
      <c r="F136" s="7">
        <f>'97'!F136+'97'!G136</f>
        <v>25650000</v>
      </c>
      <c r="G136" s="7">
        <v>-8550000</v>
      </c>
      <c r="H136" s="7">
        <f t="shared" si="2"/>
        <v>0</v>
      </c>
      <c r="I136" s="32"/>
      <c r="J136" s="32"/>
      <c r="K136" s="32"/>
      <c r="L136" s="32"/>
      <c r="M136" s="32"/>
      <c r="N136" s="32"/>
      <c r="O136" s="32"/>
      <c r="P136" s="34"/>
    </row>
    <row r="137" spans="1:16" ht="22.5">
      <c r="A137" s="11">
        <v>133</v>
      </c>
      <c r="B137" s="29" t="s">
        <v>96</v>
      </c>
      <c r="C137" s="30">
        <v>17100000</v>
      </c>
      <c r="D137" s="5">
        <f>'96'!D137+12</f>
        <v>72</v>
      </c>
      <c r="E137" s="31">
        <v>4</v>
      </c>
      <c r="F137" s="7">
        <f>'97'!F137+'97'!G137</f>
        <v>25650000</v>
      </c>
      <c r="G137" s="7">
        <v>-8550000</v>
      </c>
      <c r="H137" s="7">
        <f t="shared" si="2"/>
        <v>0</v>
      </c>
      <c r="I137" s="32"/>
      <c r="J137" s="32"/>
      <c r="K137" s="32"/>
      <c r="L137" s="32"/>
      <c r="M137" s="32"/>
      <c r="N137" s="32"/>
      <c r="O137" s="32"/>
      <c r="P137" s="34"/>
    </row>
    <row r="138" spans="1:16" ht="22.5">
      <c r="A138" s="11">
        <v>134</v>
      </c>
      <c r="B138" s="29" t="s">
        <v>97</v>
      </c>
      <c r="C138" s="30">
        <v>4550000</v>
      </c>
      <c r="D138" s="5">
        <f>'96'!D138+12</f>
        <v>72</v>
      </c>
      <c r="E138" s="31">
        <v>4</v>
      </c>
      <c r="F138" s="7">
        <f>'97'!F138+'97'!G138</f>
        <v>6825000</v>
      </c>
      <c r="G138" s="7">
        <v>-2275000</v>
      </c>
      <c r="H138" s="7">
        <f t="shared" si="2"/>
        <v>0</v>
      </c>
      <c r="I138" s="32"/>
      <c r="J138" s="32"/>
      <c r="K138" s="32"/>
      <c r="L138" s="32"/>
      <c r="M138" s="32"/>
      <c r="N138" s="32"/>
      <c r="O138" s="32"/>
      <c r="P138" s="34"/>
    </row>
    <row r="139" spans="1:16" ht="22.5">
      <c r="A139" s="11">
        <v>135</v>
      </c>
      <c r="B139" s="29" t="s">
        <v>100</v>
      </c>
      <c r="C139" s="30">
        <v>15950000</v>
      </c>
      <c r="D139" s="5">
        <f>'96'!D139+12</f>
        <v>70</v>
      </c>
      <c r="E139" s="31">
        <v>10</v>
      </c>
      <c r="F139" s="7">
        <f>'97'!F139+'97'!G139</f>
        <v>9304166.666666668</v>
      </c>
      <c r="G139" s="7">
        <v>1595000</v>
      </c>
      <c r="H139" s="7">
        <f t="shared" si="2"/>
        <v>5050833.333333332</v>
      </c>
      <c r="I139" s="32"/>
      <c r="J139" s="32"/>
      <c r="K139" s="32"/>
      <c r="L139" s="32"/>
      <c r="M139" s="32"/>
      <c r="N139" s="32"/>
      <c r="O139" s="32"/>
      <c r="P139" s="34"/>
    </row>
    <row r="140" spans="1:16" ht="22.5">
      <c r="A140" s="11">
        <v>136</v>
      </c>
      <c r="B140" s="29" t="s">
        <v>13</v>
      </c>
      <c r="C140" s="30">
        <v>7600000</v>
      </c>
      <c r="D140" s="5">
        <f>'96'!D140+12</f>
        <v>70</v>
      </c>
      <c r="E140" s="31">
        <v>10</v>
      </c>
      <c r="F140" s="7">
        <f>'97'!F140+'97'!G140</f>
        <v>4433333.333333334</v>
      </c>
      <c r="G140" s="7">
        <v>760000</v>
      </c>
      <c r="H140" s="7">
        <f t="shared" si="2"/>
        <v>2406666.666666666</v>
      </c>
      <c r="I140" s="32"/>
      <c r="J140" s="32"/>
      <c r="K140" s="32"/>
      <c r="L140" s="32"/>
      <c r="M140" s="32"/>
      <c r="N140" s="32"/>
      <c r="O140" s="32"/>
      <c r="P140" s="34"/>
    </row>
    <row r="141" spans="1:16" ht="22.5">
      <c r="A141" s="11">
        <v>137</v>
      </c>
      <c r="B141" s="29" t="s">
        <v>96</v>
      </c>
      <c r="C141" s="30">
        <v>21430000</v>
      </c>
      <c r="D141" s="5">
        <f>'96'!D141+12</f>
        <v>69</v>
      </c>
      <c r="E141" s="31">
        <v>4</v>
      </c>
      <c r="F141" s="7">
        <f>'97'!F141+'97'!G141</f>
        <v>30805625</v>
      </c>
      <c r="G141" s="7">
        <v>-9375625</v>
      </c>
      <c r="H141" s="7">
        <f t="shared" si="2"/>
        <v>0</v>
      </c>
      <c r="I141" s="32"/>
      <c r="J141" s="32"/>
      <c r="K141" s="32"/>
      <c r="L141" s="32"/>
      <c r="M141" s="32"/>
      <c r="N141" s="32"/>
      <c r="O141" s="32"/>
      <c r="P141" s="34"/>
    </row>
    <row r="142" spans="1:16" ht="22.5">
      <c r="A142" s="11">
        <v>138</v>
      </c>
      <c r="B142" s="29" t="s">
        <v>101</v>
      </c>
      <c r="C142" s="30">
        <v>3400000</v>
      </c>
      <c r="D142" s="5">
        <f>'96'!D142+12</f>
        <v>68</v>
      </c>
      <c r="E142" s="31">
        <v>4</v>
      </c>
      <c r="F142" s="7">
        <f>'97'!F142+'97'!G142</f>
        <v>4816666.666666666</v>
      </c>
      <c r="G142" s="7">
        <v>-1416666.666666666</v>
      </c>
      <c r="H142" s="7">
        <f t="shared" si="2"/>
        <v>0</v>
      </c>
      <c r="I142" s="32"/>
      <c r="J142" s="32"/>
      <c r="K142" s="32"/>
      <c r="L142" s="32"/>
      <c r="M142" s="32"/>
      <c r="N142" s="32"/>
      <c r="O142" s="32"/>
      <c r="P142" s="34"/>
    </row>
    <row r="143" spans="1:16" ht="22.5">
      <c r="A143" s="11">
        <v>139</v>
      </c>
      <c r="B143" s="29" t="s">
        <v>102</v>
      </c>
      <c r="C143" s="30">
        <v>2200000</v>
      </c>
      <c r="D143" s="5">
        <f>'96'!D143+12</f>
        <v>68</v>
      </c>
      <c r="E143" s="31">
        <v>4</v>
      </c>
      <c r="F143" s="7">
        <f>'97'!F143+'97'!G143</f>
        <v>3116666.666666667</v>
      </c>
      <c r="G143" s="7">
        <v>-916666.666666667</v>
      </c>
      <c r="H143" s="7">
        <f t="shared" si="2"/>
        <v>0</v>
      </c>
      <c r="I143" s="32"/>
      <c r="J143" s="32"/>
      <c r="K143" s="32"/>
      <c r="L143" s="32"/>
      <c r="M143" s="32"/>
      <c r="N143" s="32"/>
      <c r="O143" s="32"/>
      <c r="P143" s="34"/>
    </row>
    <row r="144" spans="1:16" ht="22.5">
      <c r="A144" s="11">
        <v>140</v>
      </c>
      <c r="B144" s="29" t="s">
        <v>103</v>
      </c>
      <c r="C144" s="30">
        <v>77760000</v>
      </c>
      <c r="D144" s="5">
        <f>'96'!D144+12</f>
        <v>67</v>
      </c>
      <c r="E144" s="31">
        <v>4</v>
      </c>
      <c r="F144" s="7">
        <f>'97'!F144+'97'!G144</f>
        <v>108540000</v>
      </c>
      <c r="G144" s="7">
        <v>-30780000</v>
      </c>
      <c r="H144" s="7">
        <f t="shared" si="2"/>
        <v>0</v>
      </c>
      <c r="I144" s="32"/>
      <c r="J144" s="32"/>
      <c r="K144" s="32"/>
      <c r="L144" s="32"/>
      <c r="M144" s="32"/>
      <c r="N144" s="32"/>
      <c r="O144" s="32"/>
      <c r="P144" s="34"/>
    </row>
    <row r="145" spans="1:16" ht="22.5">
      <c r="A145" s="11">
        <v>141</v>
      </c>
      <c r="B145" s="29" t="s">
        <v>96</v>
      </c>
      <c r="C145" s="30">
        <v>38840000</v>
      </c>
      <c r="D145" s="5">
        <f>'96'!D145+12</f>
        <v>67</v>
      </c>
      <c r="E145" s="31">
        <v>4</v>
      </c>
      <c r="F145" s="7">
        <f>'97'!F145+'97'!G145</f>
        <v>54214166.66666667</v>
      </c>
      <c r="G145" s="7">
        <v>-15374166.666666672</v>
      </c>
      <c r="H145" s="7">
        <f t="shared" si="2"/>
        <v>0</v>
      </c>
      <c r="I145" s="32"/>
      <c r="J145" s="32"/>
      <c r="K145" s="32"/>
      <c r="L145" s="32"/>
      <c r="M145" s="32"/>
      <c r="N145" s="32"/>
      <c r="O145" s="32"/>
      <c r="P145" s="34"/>
    </row>
    <row r="146" spans="1:16" ht="22.5">
      <c r="A146" s="11">
        <v>142</v>
      </c>
      <c r="B146" s="29" t="s">
        <v>104</v>
      </c>
      <c r="C146" s="30">
        <v>8600000</v>
      </c>
      <c r="D146" s="5">
        <f>'96'!D146+12</f>
        <v>67</v>
      </c>
      <c r="E146" s="31">
        <v>4</v>
      </c>
      <c r="F146" s="7">
        <f>'97'!F146+'97'!G146</f>
        <v>12004166.666666668</v>
      </c>
      <c r="G146" s="7">
        <v>-3404166.666666668</v>
      </c>
      <c r="H146" s="7">
        <f t="shared" si="2"/>
        <v>0</v>
      </c>
      <c r="I146" s="32"/>
      <c r="J146" s="32"/>
      <c r="K146" s="32"/>
      <c r="L146" s="32"/>
      <c r="M146" s="32"/>
      <c r="N146" s="32"/>
      <c r="O146" s="32"/>
      <c r="P146" s="34"/>
    </row>
    <row r="147" spans="1:16" ht="22.5">
      <c r="A147" s="11">
        <v>143</v>
      </c>
      <c r="B147" s="29" t="s">
        <v>96</v>
      </c>
      <c r="C147" s="30">
        <v>385870000</v>
      </c>
      <c r="D147" s="5">
        <f>'96'!D147+12</f>
        <v>65</v>
      </c>
      <c r="E147" s="31">
        <v>4</v>
      </c>
      <c r="F147" s="7">
        <f>'97'!F147+'97'!G147</f>
        <v>522532291.6666666</v>
      </c>
      <c r="G147" s="7">
        <v>-136662291.66666663</v>
      </c>
      <c r="H147" s="7">
        <f t="shared" si="2"/>
        <v>0</v>
      </c>
      <c r="I147" s="32"/>
      <c r="J147" s="32"/>
      <c r="K147" s="32"/>
      <c r="L147" s="32"/>
      <c r="M147" s="32"/>
      <c r="N147" s="32"/>
      <c r="O147" s="32"/>
      <c r="P147" s="34"/>
    </row>
    <row r="148" spans="1:16" ht="22.5">
      <c r="A148" s="11">
        <v>144</v>
      </c>
      <c r="B148" s="29" t="s">
        <v>107</v>
      </c>
      <c r="C148" s="30">
        <v>23183200</v>
      </c>
      <c r="D148" s="5">
        <f>'96'!D148+12</f>
        <v>65</v>
      </c>
      <c r="E148" s="31">
        <v>4</v>
      </c>
      <c r="F148" s="7">
        <f>'97'!F148+'97'!G148</f>
        <v>31393916.666666664</v>
      </c>
      <c r="G148" s="7">
        <v>-8210716.666666664</v>
      </c>
      <c r="H148" s="7">
        <f t="shared" si="2"/>
        <v>0</v>
      </c>
      <c r="I148" s="32"/>
      <c r="J148" s="32"/>
      <c r="K148" s="32"/>
      <c r="L148" s="32"/>
      <c r="M148" s="32"/>
      <c r="N148" s="32"/>
      <c r="O148" s="32"/>
      <c r="P148" s="34"/>
    </row>
    <row r="149" spans="1:16" ht="22.5">
      <c r="A149" s="11">
        <v>145</v>
      </c>
      <c r="B149" s="29" t="s">
        <v>108</v>
      </c>
      <c r="C149" s="30">
        <v>34450000</v>
      </c>
      <c r="D149" s="5">
        <f>'96'!D149+12</f>
        <v>64</v>
      </c>
      <c r="E149" s="31">
        <v>10</v>
      </c>
      <c r="F149" s="7">
        <f>'97'!F149+'97'!G149</f>
        <v>18373333.333333332</v>
      </c>
      <c r="G149" s="7">
        <v>3445000</v>
      </c>
      <c r="H149" s="7">
        <f t="shared" si="2"/>
        <v>12631666.666666668</v>
      </c>
      <c r="I149" s="32"/>
      <c r="J149" s="32"/>
      <c r="K149" s="32"/>
      <c r="L149" s="32"/>
      <c r="M149" s="32"/>
      <c r="N149" s="32"/>
      <c r="O149" s="32"/>
      <c r="P149" s="34"/>
    </row>
    <row r="150" spans="1:16" ht="22.5">
      <c r="A150" s="11">
        <v>146</v>
      </c>
      <c r="B150" s="29" t="s">
        <v>93</v>
      </c>
      <c r="C150" s="30">
        <v>11500000</v>
      </c>
      <c r="D150" s="5">
        <f>'96'!D150+12</f>
        <v>64</v>
      </c>
      <c r="E150" s="31">
        <v>4</v>
      </c>
      <c r="F150" s="7">
        <f>'97'!F150+'97'!G150</f>
        <v>15333333.333333334</v>
      </c>
      <c r="G150" s="7">
        <v>-3833333.333333334</v>
      </c>
      <c r="H150" s="7">
        <f t="shared" si="2"/>
        <v>0</v>
      </c>
      <c r="I150" s="32"/>
      <c r="J150" s="32"/>
      <c r="K150" s="32"/>
      <c r="L150" s="32"/>
      <c r="M150" s="32"/>
      <c r="N150" s="32"/>
      <c r="O150" s="32"/>
      <c r="P150" s="34"/>
    </row>
    <row r="151" spans="1:16" ht="22.5">
      <c r="A151" s="11">
        <v>147</v>
      </c>
      <c r="B151" s="29" t="s">
        <v>110</v>
      </c>
      <c r="C151" s="30">
        <v>71338000</v>
      </c>
      <c r="D151" s="5">
        <f>'96'!D151+12</f>
        <v>64</v>
      </c>
      <c r="E151" s="31">
        <v>4</v>
      </c>
      <c r="F151" s="7">
        <f>'97'!F151+'97'!G151</f>
        <v>95117334.33333333</v>
      </c>
      <c r="G151" s="7">
        <v>-23779334.33333333</v>
      </c>
      <c r="H151" s="7">
        <f t="shared" si="2"/>
        <v>0</v>
      </c>
      <c r="I151" s="32"/>
      <c r="J151" s="32"/>
      <c r="K151" s="32"/>
      <c r="L151" s="32"/>
      <c r="M151" s="32"/>
      <c r="N151" s="32"/>
      <c r="O151" s="32"/>
      <c r="P151" s="34"/>
    </row>
    <row r="152" spans="1:16" ht="22.5">
      <c r="A152" s="11">
        <v>148</v>
      </c>
      <c r="B152" s="29" t="s">
        <v>87</v>
      </c>
      <c r="C152" s="30">
        <v>19150000</v>
      </c>
      <c r="D152" s="5">
        <f>'96'!D152+12</f>
        <v>64</v>
      </c>
      <c r="E152" s="31">
        <v>10</v>
      </c>
      <c r="F152" s="7">
        <f>'97'!F152+'97'!G152</f>
        <v>10213333.333333334</v>
      </c>
      <c r="G152" s="7">
        <v>1915000</v>
      </c>
      <c r="H152" s="7">
        <f t="shared" si="2"/>
        <v>7021666.666666666</v>
      </c>
      <c r="I152" s="32"/>
      <c r="J152" s="32"/>
      <c r="K152" s="32"/>
      <c r="L152" s="32"/>
      <c r="M152" s="32"/>
      <c r="N152" s="32"/>
      <c r="O152" s="32"/>
      <c r="P152" s="34"/>
    </row>
    <row r="153" spans="1:16" ht="22.5">
      <c r="A153" s="11">
        <v>149</v>
      </c>
      <c r="B153" s="29" t="s">
        <v>87</v>
      </c>
      <c r="C153" s="30">
        <v>19150000</v>
      </c>
      <c r="D153" s="5">
        <f>'96'!D153+12</f>
        <v>64</v>
      </c>
      <c r="E153" s="31">
        <v>10</v>
      </c>
      <c r="F153" s="7">
        <f>'97'!F153+'97'!G153</f>
        <v>10213333.333333334</v>
      </c>
      <c r="G153" s="7">
        <v>1915000</v>
      </c>
      <c r="H153" s="7">
        <f t="shared" si="2"/>
        <v>7021666.666666666</v>
      </c>
      <c r="I153" s="32"/>
      <c r="J153" s="32"/>
      <c r="K153" s="32"/>
      <c r="L153" s="32"/>
      <c r="M153" s="32"/>
      <c r="N153" s="32"/>
      <c r="O153" s="32"/>
      <c r="P153" s="34"/>
    </row>
    <row r="154" spans="1:16" ht="22.5">
      <c r="A154" s="11">
        <v>150</v>
      </c>
      <c r="B154" s="48" t="s">
        <v>90</v>
      </c>
      <c r="C154" s="30">
        <v>3283450</v>
      </c>
      <c r="D154" s="5">
        <f>'96'!D154+12</f>
        <v>58</v>
      </c>
      <c r="E154" s="31">
        <v>4</v>
      </c>
      <c r="F154" s="7">
        <f>'97'!F154+'97'!G154</f>
        <v>3967502.0833333335</v>
      </c>
      <c r="G154" s="7">
        <v>-684052.0833333335</v>
      </c>
      <c r="H154" s="7">
        <f t="shared" si="2"/>
        <v>0</v>
      </c>
      <c r="I154" s="32"/>
      <c r="J154" s="32"/>
      <c r="K154" s="32"/>
      <c r="L154" s="32"/>
      <c r="M154" s="32"/>
      <c r="N154" s="32"/>
      <c r="O154" s="32"/>
      <c r="P154" s="34"/>
    </row>
    <row r="155" spans="1:16" ht="22.5">
      <c r="A155" s="11">
        <v>151</v>
      </c>
      <c r="B155" s="48" t="s">
        <v>115</v>
      </c>
      <c r="C155" s="30">
        <v>4550250</v>
      </c>
      <c r="D155" s="5">
        <f>'96'!D155+12</f>
        <v>58</v>
      </c>
      <c r="E155" s="31">
        <v>4</v>
      </c>
      <c r="F155" s="7">
        <f>'97'!F155+'97'!G155</f>
        <v>5498218.75</v>
      </c>
      <c r="G155" s="7">
        <v>-947968.75</v>
      </c>
      <c r="H155" s="7">
        <f t="shared" si="2"/>
        <v>0</v>
      </c>
      <c r="I155" s="32"/>
      <c r="J155" s="32"/>
      <c r="K155" s="32"/>
      <c r="L155" s="32"/>
      <c r="M155" s="32"/>
      <c r="N155" s="32"/>
      <c r="O155" s="32"/>
      <c r="P155" s="34"/>
    </row>
    <row r="156" spans="1:16" ht="22.5">
      <c r="A156" s="11">
        <v>152</v>
      </c>
      <c r="B156" s="48" t="s">
        <v>116</v>
      </c>
      <c r="C156" s="30">
        <v>9600250</v>
      </c>
      <c r="D156" s="5">
        <f>'96'!D156+12</f>
        <v>58</v>
      </c>
      <c r="E156" s="31">
        <v>4</v>
      </c>
      <c r="F156" s="7">
        <f>'97'!F156+'97'!G156</f>
        <v>11600302.083333332</v>
      </c>
      <c r="G156" s="7">
        <v>-2000052.083333332</v>
      </c>
      <c r="H156" s="7">
        <f t="shared" si="2"/>
        <v>0</v>
      </c>
      <c r="I156" s="32"/>
      <c r="J156" s="32"/>
      <c r="K156" s="32"/>
      <c r="L156" s="32"/>
      <c r="M156" s="32"/>
      <c r="N156" s="32"/>
      <c r="O156" s="32"/>
      <c r="P156" s="34"/>
    </row>
    <row r="157" spans="1:16" ht="22.5">
      <c r="A157" s="11">
        <v>153</v>
      </c>
      <c r="B157" s="48" t="s">
        <v>117</v>
      </c>
      <c r="C157" s="30">
        <v>1550000</v>
      </c>
      <c r="D157" s="5">
        <f>'96'!D157+12</f>
        <v>57</v>
      </c>
      <c r="E157" s="31">
        <v>10</v>
      </c>
      <c r="F157" s="7">
        <f>'97'!F157+'97'!G157</f>
        <v>736250</v>
      </c>
      <c r="G157" s="7">
        <v>155000</v>
      </c>
      <c r="H157" s="7">
        <f t="shared" si="2"/>
        <v>658750</v>
      </c>
      <c r="I157" s="32"/>
      <c r="J157" s="32"/>
      <c r="K157" s="32"/>
      <c r="L157" s="32"/>
      <c r="M157" s="32"/>
      <c r="N157" s="32"/>
      <c r="O157" s="32"/>
      <c r="P157" s="34"/>
    </row>
    <row r="158" spans="1:16" ht="22.5">
      <c r="A158" s="11">
        <v>154</v>
      </c>
      <c r="B158" s="48" t="s">
        <v>118</v>
      </c>
      <c r="C158" s="30">
        <v>10300000</v>
      </c>
      <c r="D158" s="5">
        <f>'96'!D158+12</f>
        <v>56</v>
      </c>
      <c r="E158" s="31">
        <v>10</v>
      </c>
      <c r="F158" s="7">
        <f>'97'!F158+'97'!G158</f>
        <v>4806666.666666666</v>
      </c>
      <c r="G158" s="7">
        <v>1030000</v>
      </c>
      <c r="H158" s="7">
        <f t="shared" si="2"/>
        <v>4463333.333333334</v>
      </c>
      <c r="I158" s="32"/>
      <c r="J158" s="32"/>
      <c r="K158" s="32"/>
      <c r="L158" s="32"/>
      <c r="M158" s="32"/>
      <c r="N158" s="32"/>
      <c r="O158" s="32"/>
      <c r="P158" s="34"/>
    </row>
    <row r="159" spans="1:16" ht="22.5">
      <c r="A159" s="11">
        <v>155</v>
      </c>
      <c r="B159" s="48" t="s">
        <v>119</v>
      </c>
      <c r="C159" s="30">
        <f>24952250+50000250+20736250</f>
        <v>95688750</v>
      </c>
      <c r="D159" s="5">
        <f>'96'!D159+12</f>
        <v>56</v>
      </c>
      <c r="E159" s="31">
        <v>4</v>
      </c>
      <c r="F159" s="7">
        <f>'97'!F159+'97'!G159</f>
        <v>111636875</v>
      </c>
      <c r="G159" s="7">
        <v>-15948125</v>
      </c>
      <c r="H159" s="7">
        <f t="shared" si="2"/>
        <v>0</v>
      </c>
      <c r="I159" s="32"/>
      <c r="J159" s="32"/>
      <c r="K159" s="32"/>
      <c r="L159" s="32"/>
      <c r="M159" s="32"/>
      <c r="N159" s="32"/>
      <c r="O159" s="32"/>
      <c r="P159" s="34"/>
    </row>
    <row r="160" spans="1:16" ht="22.5">
      <c r="A160" s="11">
        <v>156</v>
      </c>
      <c r="B160" s="48" t="s">
        <v>120</v>
      </c>
      <c r="C160" s="30">
        <v>12000000</v>
      </c>
      <c r="D160" s="5">
        <f>'96'!D160+12</f>
        <v>49</v>
      </c>
      <c r="E160" s="31">
        <v>10</v>
      </c>
      <c r="F160" s="7">
        <f>'97'!F160+'97'!G160</f>
        <v>4900000</v>
      </c>
      <c r="G160" s="7">
        <v>1200000</v>
      </c>
      <c r="H160" s="7">
        <f t="shared" si="2"/>
        <v>5900000</v>
      </c>
      <c r="I160" s="32"/>
      <c r="J160" s="32"/>
      <c r="K160" s="32"/>
      <c r="L160" s="32"/>
      <c r="M160" s="32"/>
      <c r="N160" s="32"/>
      <c r="O160" s="32"/>
      <c r="P160" s="34"/>
    </row>
    <row r="161" spans="1:16" ht="22.5">
      <c r="A161" s="11">
        <v>157</v>
      </c>
      <c r="B161" s="48" t="s">
        <v>87</v>
      </c>
      <c r="C161" s="30">
        <v>38750000</v>
      </c>
      <c r="D161" s="5">
        <f>'96'!D161+12</f>
        <v>57</v>
      </c>
      <c r="E161" s="31">
        <v>10</v>
      </c>
      <c r="F161" s="7">
        <f>'97'!F161+'97'!G161</f>
        <v>18406250</v>
      </c>
      <c r="G161" s="7">
        <v>3875000</v>
      </c>
      <c r="H161" s="7">
        <f t="shared" si="2"/>
        <v>16468750</v>
      </c>
      <c r="I161" s="32"/>
      <c r="J161" s="32"/>
      <c r="K161" s="32"/>
      <c r="L161" s="32"/>
      <c r="M161" s="32"/>
      <c r="N161" s="32"/>
      <c r="O161" s="32"/>
      <c r="P161" s="34"/>
    </row>
    <row r="162" spans="1:16" ht="22.5">
      <c r="A162" s="11">
        <v>158</v>
      </c>
      <c r="B162" s="48" t="s">
        <v>87</v>
      </c>
      <c r="C162" s="30">
        <v>99200000</v>
      </c>
      <c r="D162" s="5">
        <f>'96'!D162+12</f>
        <v>55</v>
      </c>
      <c r="E162" s="31">
        <v>10</v>
      </c>
      <c r="F162" s="7">
        <f>'97'!F162+'97'!G162</f>
        <v>45466666.66666667</v>
      </c>
      <c r="G162" s="7">
        <v>9920000</v>
      </c>
      <c r="H162" s="7">
        <f t="shared" si="2"/>
        <v>43813333.33333333</v>
      </c>
      <c r="I162" s="32"/>
      <c r="J162" s="32"/>
      <c r="K162" s="32"/>
      <c r="L162" s="32"/>
      <c r="M162" s="32"/>
      <c r="N162" s="32"/>
      <c r="O162" s="32"/>
      <c r="P162" s="34"/>
    </row>
    <row r="163" spans="1:16" ht="22.5">
      <c r="A163" s="11">
        <v>159</v>
      </c>
      <c r="B163" s="48" t="s">
        <v>116</v>
      </c>
      <c r="C163" s="30">
        <v>418609000</v>
      </c>
      <c r="D163" s="5">
        <f>'96'!D163+12</f>
        <v>55</v>
      </c>
      <c r="E163" s="31">
        <v>4</v>
      </c>
      <c r="F163" s="7">
        <f>'97'!F163+'97'!G163</f>
        <v>479656145.8333334</v>
      </c>
      <c r="G163" s="7">
        <v>-61047145.83333337</v>
      </c>
      <c r="H163" s="7">
        <f t="shared" si="2"/>
        <v>0</v>
      </c>
      <c r="I163" s="32"/>
      <c r="J163" s="32"/>
      <c r="K163" s="32"/>
      <c r="L163" s="32"/>
      <c r="M163" s="32"/>
      <c r="N163" s="32"/>
      <c r="O163" s="32"/>
      <c r="P163" s="34"/>
    </row>
    <row r="164" spans="1:16" ht="22.5">
      <c r="A164" s="11">
        <v>160</v>
      </c>
      <c r="B164" s="48" t="s">
        <v>90</v>
      </c>
      <c r="C164" s="30">
        <v>194390000</v>
      </c>
      <c r="D164" s="5">
        <f>'96'!D164+12</f>
        <v>55</v>
      </c>
      <c r="E164" s="31">
        <v>4</v>
      </c>
      <c r="F164" s="7">
        <f>'97'!F164+'97'!G164</f>
        <v>222738541.6666667</v>
      </c>
      <c r="G164" s="7">
        <v>-28348541.666666687</v>
      </c>
      <c r="H164" s="7">
        <f t="shared" si="2"/>
        <v>0</v>
      </c>
      <c r="I164" s="32"/>
      <c r="J164" s="32"/>
      <c r="K164" s="32"/>
      <c r="L164" s="32"/>
      <c r="M164" s="32"/>
      <c r="N164" s="32"/>
      <c r="O164" s="32"/>
      <c r="P164" s="34"/>
    </row>
    <row r="165" spans="1:16" ht="22.5">
      <c r="A165" s="11">
        <v>161</v>
      </c>
      <c r="B165" s="48" t="s">
        <v>110</v>
      </c>
      <c r="C165" s="30">
        <v>105840000</v>
      </c>
      <c r="D165" s="5">
        <f>'96'!D165+12</f>
        <v>54</v>
      </c>
      <c r="E165" s="31">
        <v>4</v>
      </c>
      <c r="F165" s="7">
        <f>'97'!F165+'97'!G165</f>
        <v>119070000</v>
      </c>
      <c r="G165" s="7">
        <v>-13230000</v>
      </c>
      <c r="H165" s="7">
        <f t="shared" si="2"/>
        <v>0</v>
      </c>
      <c r="I165" s="32"/>
      <c r="J165" s="32"/>
      <c r="K165" s="32"/>
      <c r="L165" s="32"/>
      <c r="M165" s="32"/>
      <c r="N165" s="32"/>
      <c r="O165" s="32"/>
      <c r="P165" s="34"/>
    </row>
    <row r="166" spans="1:16" ht="22.5">
      <c r="A166" s="11">
        <v>162</v>
      </c>
      <c r="B166" s="48" t="s">
        <v>90</v>
      </c>
      <c r="C166" s="30">
        <v>278000000</v>
      </c>
      <c r="D166" s="5">
        <f>'96'!D166+12</f>
        <v>49</v>
      </c>
      <c r="E166" s="31">
        <v>4</v>
      </c>
      <c r="F166" s="7">
        <f>'97'!F166+'97'!G166</f>
        <v>283791667.6666667</v>
      </c>
      <c r="G166" s="7">
        <v>-5791667.666666687</v>
      </c>
      <c r="H166" s="7">
        <f t="shared" si="2"/>
        <v>0</v>
      </c>
      <c r="I166" s="32"/>
      <c r="J166" s="32"/>
      <c r="K166" s="32"/>
      <c r="L166" s="32"/>
      <c r="M166" s="32"/>
      <c r="N166" s="32"/>
      <c r="O166" s="32"/>
      <c r="P166" s="34"/>
    </row>
    <row r="167" spans="1:16" ht="22.5">
      <c r="A167" s="11">
        <v>163</v>
      </c>
      <c r="B167" s="48" t="s">
        <v>90</v>
      </c>
      <c r="C167" s="30">
        <v>131544000</v>
      </c>
      <c r="D167" s="5">
        <f>'96'!D167+12</f>
        <v>52</v>
      </c>
      <c r="E167" s="31">
        <v>4</v>
      </c>
      <c r="F167" s="7">
        <f>'97'!F167+'97'!G167</f>
        <v>142506000</v>
      </c>
      <c r="G167" s="7">
        <v>-10962000</v>
      </c>
      <c r="H167" s="7">
        <f t="shared" si="2"/>
        <v>0</v>
      </c>
      <c r="I167" s="32"/>
      <c r="J167" s="32"/>
      <c r="K167" s="32"/>
      <c r="L167" s="32"/>
      <c r="M167" s="32"/>
      <c r="N167" s="32"/>
      <c r="O167" s="32"/>
      <c r="P167" s="34"/>
    </row>
    <row r="168" spans="1:16" ht="22.5">
      <c r="A168" s="11">
        <v>164</v>
      </c>
      <c r="B168" s="48" t="s">
        <v>121</v>
      </c>
      <c r="C168" s="30">
        <v>50130000</v>
      </c>
      <c r="D168" s="5">
        <f>'96'!D168+12</f>
        <v>45</v>
      </c>
      <c r="E168" s="31">
        <v>10</v>
      </c>
      <c r="F168" s="7">
        <f>'97'!F168+'97'!G168</f>
        <v>18798750</v>
      </c>
      <c r="G168" s="7">
        <v>5013000</v>
      </c>
      <c r="H168" s="7">
        <f t="shared" si="2"/>
        <v>26318250</v>
      </c>
      <c r="I168" s="32"/>
      <c r="J168" s="32"/>
      <c r="K168" s="32"/>
      <c r="L168" s="32"/>
      <c r="M168" s="32"/>
      <c r="N168" s="32"/>
      <c r="O168" s="32"/>
      <c r="P168" s="34"/>
    </row>
    <row r="169" spans="1:16" ht="22.5">
      <c r="A169" s="11">
        <v>165</v>
      </c>
      <c r="B169" s="48" t="s">
        <v>90</v>
      </c>
      <c r="C169" s="30">
        <v>800000000</v>
      </c>
      <c r="D169" s="5">
        <f>'96'!D169+12</f>
        <v>44</v>
      </c>
      <c r="E169" s="31">
        <v>4</v>
      </c>
      <c r="F169" s="7">
        <f>'97'!F169+'97'!G169</f>
        <v>733333333.3333333</v>
      </c>
      <c r="G169" s="7">
        <v>66666666.666666746</v>
      </c>
      <c r="H169" s="7">
        <f t="shared" si="2"/>
        <v>0</v>
      </c>
      <c r="I169" s="32"/>
      <c r="J169" s="32"/>
      <c r="K169" s="32"/>
      <c r="L169" s="32"/>
      <c r="M169" s="32"/>
      <c r="N169" s="32"/>
      <c r="O169" s="32"/>
      <c r="P169" s="34"/>
    </row>
    <row r="170" spans="1:16" ht="22.5">
      <c r="A170" s="11">
        <v>166</v>
      </c>
      <c r="B170" s="48" t="s">
        <v>121</v>
      </c>
      <c r="C170" s="30">
        <v>82400000</v>
      </c>
      <c r="D170" s="5">
        <f>'96'!D170+12</f>
        <v>43</v>
      </c>
      <c r="E170" s="31">
        <v>10</v>
      </c>
      <c r="F170" s="7">
        <f>'97'!F170+'97'!G170</f>
        <v>29526666.666666668</v>
      </c>
      <c r="G170" s="7">
        <v>8240000</v>
      </c>
      <c r="H170" s="7">
        <f t="shared" si="2"/>
        <v>44633333.33333333</v>
      </c>
      <c r="I170" s="32"/>
      <c r="J170" s="32"/>
      <c r="K170" s="32"/>
      <c r="L170" s="32"/>
      <c r="M170" s="32"/>
      <c r="N170" s="32"/>
      <c r="O170" s="32"/>
      <c r="P170" s="34"/>
    </row>
    <row r="171" spans="1:16" ht="22.5">
      <c r="A171" s="11">
        <v>167</v>
      </c>
      <c r="B171" s="48" t="s">
        <v>90</v>
      </c>
      <c r="C171" s="30">
        <v>59000000</v>
      </c>
      <c r="D171" s="5">
        <f>'96'!D171+12</f>
        <v>43</v>
      </c>
      <c r="E171" s="31">
        <v>4</v>
      </c>
      <c r="F171" s="7">
        <f>'97'!F171+'97'!G171</f>
        <v>52854166.666666664</v>
      </c>
      <c r="G171" s="7">
        <v>6145833.333333336</v>
      </c>
      <c r="H171" s="7">
        <f t="shared" si="2"/>
        <v>0</v>
      </c>
      <c r="I171" s="32"/>
      <c r="J171" s="32"/>
      <c r="K171" s="32"/>
      <c r="L171" s="32"/>
      <c r="M171" s="32"/>
      <c r="N171" s="32"/>
      <c r="O171" s="32"/>
      <c r="P171" s="34"/>
    </row>
    <row r="172" spans="1:16" ht="22.5">
      <c r="A172" s="11">
        <v>168</v>
      </c>
      <c r="B172" s="48" t="s">
        <v>90</v>
      </c>
      <c r="C172" s="30">
        <v>1010000000</v>
      </c>
      <c r="D172" s="5">
        <f>'96'!D172+12</f>
        <v>43</v>
      </c>
      <c r="E172" s="31">
        <v>4</v>
      </c>
      <c r="F172" s="7">
        <f>'97'!F172+'97'!G172</f>
        <v>904791666.6666666</v>
      </c>
      <c r="G172" s="7">
        <v>105208333.33333337</v>
      </c>
      <c r="H172" s="7">
        <f t="shared" si="2"/>
        <v>0</v>
      </c>
      <c r="I172" s="32"/>
      <c r="J172" s="32"/>
      <c r="K172" s="32"/>
      <c r="L172" s="32"/>
      <c r="M172" s="32"/>
      <c r="N172" s="32"/>
      <c r="O172" s="32"/>
      <c r="P172" s="34"/>
    </row>
    <row r="173" spans="1:16" ht="22.5">
      <c r="A173" s="11">
        <v>169</v>
      </c>
      <c r="B173" s="48" t="s">
        <v>90</v>
      </c>
      <c r="C173" s="30">
        <v>119870000</v>
      </c>
      <c r="D173" s="5">
        <f>'96'!D173+12</f>
        <v>43</v>
      </c>
      <c r="E173" s="31">
        <v>4</v>
      </c>
      <c r="F173" s="7">
        <f>'97'!F173+'97'!G173</f>
        <v>107383541.66666667</v>
      </c>
      <c r="G173" s="7">
        <v>12486458.333333328</v>
      </c>
      <c r="H173" s="7">
        <f t="shared" si="2"/>
        <v>0</v>
      </c>
      <c r="I173" s="32"/>
      <c r="J173" s="32"/>
      <c r="K173" s="32"/>
      <c r="L173" s="32"/>
      <c r="M173" s="32"/>
      <c r="N173" s="32"/>
      <c r="O173" s="32"/>
      <c r="P173" s="34"/>
    </row>
    <row r="174" spans="1:16" ht="22.5">
      <c r="A174" s="11">
        <v>170</v>
      </c>
      <c r="B174" s="48" t="s">
        <v>90</v>
      </c>
      <c r="C174" s="30">
        <v>366500000</v>
      </c>
      <c r="D174" s="5">
        <f>'96'!D174+12</f>
        <v>42</v>
      </c>
      <c r="E174" s="31">
        <v>4</v>
      </c>
      <c r="F174" s="7">
        <f>'97'!F174+'97'!G174</f>
        <v>320687500</v>
      </c>
      <c r="G174" s="7">
        <v>45812500</v>
      </c>
      <c r="H174" s="7">
        <f t="shared" si="2"/>
        <v>0</v>
      </c>
      <c r="I174" s="32"/>
      <c r="J174" s="32"/>
      <c r="K174" s="32"/>
      <c r="L174" s="32"/>
      <c r="M174" s="32"/>
      <c r="N174" s="32"/>
      <c r="O174" s="32"/>
      <c r="P174" s="34"/>
    </row>
    <row r="175" spans="1:16" ht="23.25" customHeight="1">
      <c r="A175" s="11">
        <v>171</v>
      </c>
      <c r="B175" s="48" t="s">
        <v>90</v>
      </c>
      <c r="C175" s="30">
        <v>355803200</v>
      </c>
      <c r="D175" s="5">
        <f>'96'!D175+12</f>
        <v>42</v>
      </c>
      <c r="E175" s="31">
        <v>4</v>
      </c>
      <c r="F175" s="7">
        <f>'97'!F175+'97'!G175</f>
        <v>311327800</v>
      </c>
      <c r="G175" s="7">
        <v>44475400</v>
      </c>
      <c r="H175" s="7">
        <f t="shared" si="2"/>
        <v>0</v>
      </c>
      <c r="I175" s="32"/>
      <c r="J175" s="32"/>
      <c r="K175" s="32"/>
      <c r="L175" s="32"/>
      <c r="M175" s="32"/>
      <c r="N175" s="32"/>
      <c r="O175" s="32"/>
      <c r="P175" s="34"/>
    </row>
    <row r="176" spans="1:16" ht="23.25" customHeight="1">
      <c r="A176" s="11">
        <v>172</v>
      </c>
      <c r="B176" s="48" t="s">
        <v>90</v>
      </c>
      <c r="C176" s="30">
        <v>57000000</v>
      </c>
      <c r="D176" s="5">
        <f>'96'!D176+12</f>
        <v>18</v>
      </c>
      <c r="E176" s="31">
        <v>4</v>
      </c>
      <c r="F176" s="7">
        <f>'97'!F176+'97'!G176</f>
        <v>28500000</v>
      </c>
      <c r="G176" s="29">
        <v>21375000</v>
      </c>
      <c r="H176" s="7">
        <f t="shared" si="2"/>
        <v>7125000</v>
      </c>
      <c r="I176" s="32"/>
      <c r="J176" s="32"/>
      <c r="K176" s="32"/>
      <c r="L176" s="32"/>
      <c r="M176" s="32"/>
      <c r="N176" s="32"/>
      <c r="O176" s="32"/>
      <c r="P176" s="34"/>
    </row>
    <row r="177" spans="1:16" ht="23.25" customHeight="1">
      <c r="A177" s="11">
        <v>173</v>
      </c>
      <c r="B177" s="48" t="s">
        <v>90</v>
      </c>
      <c r="C177" s="30">
        <v>80000000</v>
      </c>
      <c r="D177" s="5">
        <f>'96'!D177+12</f>
        <v>16</v>
      </c>
      <c r="E177" s="31">
        <v>4</v>
      </c>
      <c r="F177" s="7">
        <f>'97'!F177+'97'!G177</f>
        <v>33333333.333333336</v>
      </c>
      <c r="G177" s="29">
        <v>26666666.666666668</v>
      </c>
      <c r="H177" s="7">
        <f t="shared" si="2"/>
        <v>19999999.999999996</v>
      </c>
      <c r="I177" s="32"/>
      <c r="J177" s="32"/>
      <c r="K177" s="32"/>
      <c r="L177" s="32"/>
      <c r="M177" s="32"/>
      <c r="N177" s="32"/>
      <c r="O177" s="32"/>
      <c r="P177" s="34"/>
    </row>
    <row r="178" spans="1:16" ht="23.25" customHeight="1">
      <c r="A178" s="50">
        <v>174</v>
      </c>
      <c r="B178" s="48" t="s">
        <v>90</v>
      </c>
      <c r="C178" s="30">
        <v>100825000</v>
      </c>
      <c r="D178" s="5">
        <v>2</v>
      </c>
      <c r="E178" s="31">
        <v>4</v>
      </c>
      <c r="F178" s="7">
        <f>'97'!F178+'97'!G178-1</f>
        <v>4201040.666666667</v>
      </c>
      <c r="G178" s="29">
        <v>4201041.666666667</v>
      </c>
      <c r="H178" s="7">
        <f t="shared" si="2"/>
        <v>92422917.66666666</v>
      </c>
      <c r="I178" s="32"/>
      <c r="J178" s="32"/>
      <c r="K178" s="32"/>
      <c r="L178" s="32"/>
      <c r="M178" s="32"/>
      <c r="N178" s="32"/>
      <c r="O178" s="32"/>
      <c r="P178" s="34"/>
    </row>
    <row r="179" spans="1:16" ht="23.25" thickBot="1">
      <c r="A179" s="61" t="s">
        <v>67</v>
      </c>
      <c r="B179" s="62"/>
      <c r="C179" s="9">
        <f aca="true" t="shared" si="3" ref="C179:H179">SUM(C5:C178)</f>
        <v>6441265300</v>
      </c>
      <c r="D179" s="9">
        <f t="shared" si="3"/>
        <v>17118</v>
      </c>
      <c r="E179" s="9">
        <f t="shared" si="3"/>
        <v>1375</v>
      </c>
      <c r="F179" s="9">
        <f t="shared" si="3"/>
        <v>6006347903.083333</v>
      </c>
      <c r="G179" s="9">
        <f t="shared" si="3"/>
        <v>55906295.91666675</v>
      </c>
      <c r="H179" s="9">
        <f t="shared" si="3"/>
        <v>379011101.6666666</v>
      </c>
      <c r="I179" s="9">
        <f aca="true" t="shared" si="4" ref="I179:P179">SUM(I5:I177)</f>
        <v>0</v>
      </c>
      <c r="J179" s="9">
        <f t="shared" si="4"/>
        <v>0</v>
      </c>
      <c r="K179" s="9">
        <f t="shared" si="4"/>
        <v>0</v>
      </c>
      <c r="L179" s="9">
        <f t="shared" si="4"/>
        <v>0</v>
      </c>
      <c r="M179" s="9">
        <f t="shared" si="4"/>
        <v>0</v>
      </c>
      <c r="N179" s="9">
        <f t="shared" si="4"/>
        <v>0</v>
      </c>
      <c r="O179" s="9">
        <f t="shared" si="4"/>
        <v>0</v>
      </c>
      <c r="P179" s="9">
        <f t="shared" si="4"/>
        <v>0</v>
      </c>
    </row>
    <row r="180" spans="1:8" ht="23.25" thickBot="1">
      <c r="A180" s="63" t="s">
        <v>112</v>
      </c>
      <c r="B180" s="63"/>
      <c r="C180" s="63"/>
      <c r="D180" s="63"/>
      <c r="E180" s="63"/>
      <c r="F180" s="63"/>
      <c r="G180" s="63"/>
      <c r="H180" s="63"/>
    </row>
    <row r="181" spans="1:8" ht="22.5">
      <c r="A181" s="27" t="s">
        <v>109</v>
      </c>
      <c r="B181" s="20" t="s">
        <v>1</v>
      </c>
      <c r="C181" s="20" t="s">
        <v>82</v>
      </c>
      <c r="D181" s="21" t="s">
        <v>60</v>
      </c>
      <c r="E181" s="21" t="s">
        <v>68</v>
      </c>
      <c r="F181" s="22" t="s">
        <v>73</v>
      </c>
      <c r="G181" s="22" t="s">
        <v>85</v>
      </c>
      <c r="H181" s="22" t="s">
        <v>62</v>
      </c>
    </row>
    <row r="182" spans="1:16" ht="22.5">
      <c r="A182" s="11">
        <v>1</v>
      </c>
      <c r="B182" s="6" t="s">
        <v>78</v>
      </c>
      <c r="C182" s="6">
        <v>48000000</v>
      </c>
      <c r="D182" s="6">
        <f>'96'!D181+12</f>
        <v>107</v>
      </c>
      <c r="E182" s="6">
        <v>20</v>
      </c>
      <c r="F182" s="7">
        <f>'97'!F182+'97'!G182</f>
        <v>19200000</v>
      </c>
      <c r="G182" s="7">
        <f>C182/E182</f>
        <v>2400000</v>
      </c>
      <c r="H182" s="7">
        <f aca="true" t="shared" si="5" ref="H182:H188">C182-F182-G182</f>
        <v>26400000</v>
      </c>
      <c r="I182" s="2"/>
      <c r="J182" s="2"/>
      <c r="K182" s="2"/>
      <c r="L182" s="2"/>
      <c r="M182" s="2"/>
      <c r="N182" s="2"/>
      <c r="O182" s="2"/>
      <c r="P182" s="3"/>
    </row>
    <row r="183" spans="1:16" ht="22.5">
      <c r="A183" s="11">
        <v>2</v>
      </c>
      <c r="B183" s="6" t="s">
        <v>79</v>
      </c>
      <c r="C183" s="6">
        <v>824000</v>
      </c>
      <c r="D183" s="6">
        <f>'96'!D182+12</f>
        <v>96</v>
      </c>
      <c r="E183" s="6">
        <v>4</v>
      </c>
      <c r="F183" s="7">
        <f>'97'!F183+'97'!G183</f>
        <v>824000</v>
      </c>
      <c r="G183" s="7">
        <v>0</v>
      </c>
      <c r="H183" s="7">
        <f t="shared" si="5"/>
        <v>0</v>
      </c>
      <c r="I183" s="2"/>
      <c r="J183" s="2"/>
      <c r="K183" s="2"/>
      <c r="L183" s="2"/>
      <c r="M183" s="2"/>
      <c r="N183" s="2"/>
      <c r="O183" s="2"/>
      <c r="P183" s="3"/>
    </row>
    <row r="184" spans="1:16" ht="22.5">
      <c r="A184" s="11">
        <v>3</v>
      </c>
      <c r="B184" s="45" t="s">
        <v>80</v>
      </c>
      <c r="C184" s="30">
        <v>7870000</v>
      </c>
      <c r="D184" s="6">
        <f>'96'!D183+12</f>
        <v>108</v>
      </c>
      <c r="E184" s="30">
        <v>5</v>
      </c>
      <c r="F184" s="7">
        <f>'97'!F184+'97'!G184</f>
        <v>7870000</v>
      </c>
      <c r="G184" s="7">
        <v>0</v>
      </c>
      <c r="H184" s="7">
        <f t="shared" si="5"/>
        <v>0</v>
      </c>
      <c r="I184" s="32"/>
      <c r="J184" s="32"/>
      <c r="K184" s="32"/>
      <c r="L184" s="32"/>
      <c r="M184" s="32"/>
      <c r="N184" s="32"/>
      <c r="O184" s="32"/>
      <c r="P184" s="33"/>
    </row>
    <row r="185" spans="1:16" ht="22.5">
      <c r="A185" s="11">
        <v>4</v>
      </c>
      <c r="B185" s="45" t="s">
        <v>99</v>
      </c>
      <c r="C185" s="30">
        <v>4179000</v>
      </c>
      <c r="D185" s="6">
        <f>'96'!D184+12</f>
        <v>72</v>
      </c>
      <c r="E185" s="30">
        <v>4</v>
      </c>
      <c r="F185" s="7">
        <f>'97'!F185+'97'!G185-2089500</f>
        <v>4179000</v>
      </c>
      <c r="G185" s="7">
        <v>0</v>
      </c>
      <c r="H185" s="7">
        <f t="shared" si="5"/>
        <v>0</v>
      </c>
      <c r="I185" s="32"/>
      <c r="J185" s="32"/>
      <c r="K185" s="32"/>
      <c r="L185" s="32"/>
      <c r="M185" s="32"/>
      <c r="N185" s="32"/>
      <c r="O185" s="32"/>
      <c r="P185" s="34"/>
    </row>
    <row r="186" spans="1:16" ht="22.5">
      <c r="A186" s="11">
        <v>5</v>
      </c>
      <c r="B186" s="46" t="s">
        <v>84</v>
      </c>
      <c r="C186" s="30">
        <v>237600000</v>
      </c>
      <c r="D186" s="6">
        <f>'96'!D185+12</f>
        <v>58</v>
      </c>
      <c r="E186" s="30">
        <v>5</v>
      </c>
      <c r="F186" s="7">
        <f>'97'!F186+'97'!G186</f>
        <v>229680000</v>
      </c>
      <c r="G186" s="7">
        <v>7920000</v>
      </c>
      <c r="H186" s="7">
        <f t="shared" si="5"/>
        <v>0</v>
      </c>
      <c r="I186" s="47"/>
      <c r="J186" s="47"/>
      <c r="K186" s="47"/>
      <c r="L186" s="47"/>
      <c r="M186" s="47"/>
      <c r="N186" s="47"/>
      <c r="O186" s="47"/>
      <c r="P186" s="47"/>
    </row>
    <row r="187" spans="1:16" ht="22.5">
      <c r="A187" s="11">
        <v>6</v>
      </c>
      <c r="B187" s="46" t="s">
        <v>114</v>
      </c>
      <c r="C187" s="30">
        <v>50000000</v>
      </c>
      <c r="D187" s="6">
        <f>'96'!D186+12</f>
        <v>52</v>
      </c>
      <c r="E187" s="30">
        <v>5</v>
      </c>
      <c r="F187" s="7">
        <v>43333333</v>
      </c>
      <c r="G187" s="7">
        <v>6666667</v>
      </c>
      <c r="H187" s="7">
        <f t="shared" si="5"/>
        <v>0</v>
      </c>
      <c r="I187" s="47"/>
      <c r="J187" s="47"/>
      <c r="K187" s="47"/>
      <c r="L187" s="47"/>
      <c r="M187" s="47"/>
      <c r="N187" s="47"/>
      <c r="O187" s="47"/>
      <c r="P187" s="47"/>
    </row>
    <row r="188" spans="1:16" ht="22.5">
      <c r="A188" s="50">
        <v>7</v>
      </c>
      <c r="B188" s="46" t="s">
        <v>114</v>
      </c>
      <c r="C188" s="30">
        <v>83050000</v>
      </c>
      <c r="D188" s="6">
        <f>'96'!D187+12+12</f>
        <v>55</v>
      </c>
      <c r="E188" s="30">
        <v>5</v>
      </c>
      <c r="F188" s="7">
        <f>'97'!F188+'97'!G188+2089500</f>
        <v>61608666.666666664</v>
      </c>
      <c r="G188" s="7">
        <f>C188/E188</f>
        <v>16610000</v>
      </c>
      <c r="H188" s="7">
        <f t="shared" si="5"/>
        <v>4831333.333333336</v>
      </c>
      <c r="I188" s="47"/>
      <c r="J188" s="47"/>
      <c r="K188" s="47"/>
      <c r="L188" s="47"/>
      <c r="M188" s="47"/>
      <c r="N188" s="47"/>
      <c r="O188" s="47"/>
      <c r="P188" s="47"/>
    </row>
    <row r="189" spans="1:8" ht="23.25" thickBot="1">
      <c r="A189" s="61" t="s">
        <v>67</v>
      </c>
      <c r="B189" s="62"/>
      <c r="C189" s="9">
        <f aca="true" t="shared" si="6" ref="C189:H189">SUM(C182:C188)</f>
        <v>431523000</v>
      </c>
      <c r="D189" s="9">
        <f t="shared" si="6"/>
        <v>548</v>
      </c>
      <c r="E189" s="9">
        <f t="shared" si="6"/>
        <v>48</v>
      </c>
      <c r="F189" s="9">
        <f t="shared" si="6"/>
        <v>366694999.6666667</v>
      </c>
      <c r="G189" s="9">
        <f t="shared" si="6"/>
        <v>33596667</v>
      </c>
      <c r="H189" s="9">
        <f t="shared" si="6"/>
        <v>31231333.333333336</v>
      </c>
    </row>
  </sheetData>
  <sheetProtection/>
  <autoFilter ref="A4:P189"/>
  <mergeCells count="6">
    <mergeCell ref="A1:P1"/>
    <mergeCell ref="A2:P2"/>
    <mergeCell ref="A3:H3"/>
    <mergeCell ref="A179:B179"/>
    <mergeCell ref="A180:H180"/>
    <mergeCell ref="A189:B189"/>
  </mergeCells>
  <printOptions horizontalCentered="1"/>
  <pageMargins left="0.11811023622047245" right="0.11811023622047245" top="0" bottom="0" header="0.5118110236220472" footer="0.5118110236220472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P190"/>
  <sheetViews>
    <sheetView rightToLeft="1" zoomScalePageLayoutView="0" workbookViewId="0" topLeftCell="A1">
      <pane ySplit="4" topLeftCell="A177" activePane="bottomLeft" state="frozen"/>
      <selection pane="topLeft" activeCell="A1" sqref="A1"/>
      <selection pane="bottomLeft" activeCell="A3" sqref="A3:H3"/>
    </sheetView>
  </sheetViews>
  <sheetFormatPr defaultColWidth="9.140625" defaultRowHeight="12.75"/>
  <cols>
    <col min="1" max="1" width="6.140625" style="1" bestFit="1" customWidth="1"/>
    <col min="2" max="2" width="25.28125" style="1" bestFit="1" customWidth="1"/>
    <col min="3" max="3" width="15.57421875" style="1" bestFit="1" customWidth="1"/>
    <col min="4" max="4" width="10.00390625" style="1" bestFit="1" customWidth="1"/>
    <col min="5" max="5" width="9.00390625" style="1" bestFit="1" customWidth="1"/>
    <col min="6" max="6" width="15.57421875" style="1" bestFit="1" customWidth="1"/>
    <col min="7" max="7" width="17.00390625" style="1" bestFit="1" customWidth="1"/>
    <col min="8" max="8" width="15.421875" style="1" bestFit="1" customWidth="1"/>
    <col min="9" max="9" width="15.7109375" style="1" hidden="1" customWidth="1"/>
    <col min="10" max="16" width="4.28125" style="1" hidden="1" customWidth="1"/>
    <col min="17" max="16384" width="9.140625" style="1" customWidth="1"/>
  </cols>
  <sheetData>
    <row r="1" spans="1:16" ht="22.5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2.5">
      <c r="A2" s="60" t="s">
        <v>129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23.25" thickBot="1">
      <c r="A3" s="64" t="s">
        <v>111</v>
      </c>
      <c r="B3" s="64"/>
      <c r="C3" s="64"/>
      <c r="D3" s="64"/>
      <c r="E3" s="64"/>
      <c r="F3" s="64"/>
      <c r="G3" s="64"/>
      <c r="H3" s="64"/>
      <c r="I3" s="39"/>
      <c r="J3" s="39"/>
      <c r="K3" s="39"/>
      <c r="L3" s="39"/>
      <c r="M3" s="39"/>
      <c r="N3" s="39"/>
      <c r="O3" s="39"/>
      <c r="P3" s="39"/>
    </row>
    <row r="4" spans="1:16" s="26" customFormat="1" ht="22.5">
      <c r="A4" s="27" t="s">
        <v>109</v>
      </c>
      <c r="B4" s="20" t="s">
        <v>1</v>
      </c>
      <c r="C4" s="20" t="s">
        <v>82</v>
      </c>
      <c r="D4" s="21" t="s">
        <v>60</v>
      </c>
      <c r="E4" s="21" t="s">
        <v>68</v>
      </c>
      <c r="F4" s="22" t="s">
        <v>73</v>
      </c>
      <c r="G4" s="22" t="s">
        <v>85</v>
      </c>
      <c r="H4" s="22" t="s">
        <v>62</v>
      </c>
      <c r="I4" s="23" t="s">
        <v>69</v>
      </c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4">
        <v>6</v>
      </c>
      <c r="P4" s="25">
        <v>7</v>
      </c>
    </row>
    <row r="5" spans="1:16" ht="22.5">
      <c r="A5" s="11">
        <v>1</v>
      </c>
      <c r="B5" s="5" t="s">
        <v>36</v>
      </c>
      <c r="C5" s="6">
        <v>2100000</v>
      </c>
      <c r="D5" s="5">
        <f>'99'!D5+12</f>
        <v>131</v>
      </c>
      <c r="E5" s="5">
        <v>10</v>
      </c>
      <c r="F5" s="7">
        <f>'99'!F5+'99'!G5</f>
        <v>2100000</v>
      </c>
      <c r="G5" s="7">
        <f>IF(C5=F5,0,C5/E5)</f>
        <v>0</v>
      </c>
      <c r="H5" s="7">
        <f>C5-F5-G5</f>
        <v>0</v>
      </c>
      <c r="I5" s="2"/>
      <c r="J5" s="2"/>
      <c r="K5" s="2"/>
      <c r="L5" s="2"/>
      <c r="M5" s="2"/>
      <c r="N5" s="2"/>
      <c r="O5" s="2"/>
      <c r="P5" s="3"/>
    </row>
    <row r="6" spans="1:16" ht="22.5">
      <c r="A6" s="11">
        <v>2</v>
      </c>
      <c r="B6" s="7" t="s">
        <v>10</v>
      </c>
      <c r="C6" s="6">
        <v>1400000</v>
      </c>
      <c r="D6" s="5">
        <f>'99'!D6+12</f>
        <v>131</v>
      </c>
      <c r="E6" s="5">
        <v>4</v>
      </c>
      <c r="F6" s="7">
        <f>'99'!F6+'99'!G6</f>
        <v>1400000.3333333333</v>
      </c>
      <c r="G6" s="7">
        <v>0</v>
      </c>
      <c r="H6" s="7">
        <v>0</v>
      </c>
      <c r="I6" s="2"/>
      <c r="J6" s="2"/>
      <c r="K6" s="2"/>
      <c r="L6" s="2"/>
      <c r="M6" s="2"/>
      <c r="N6" s="2"/>
      <c r="O6" s="2"/>
      <c r="P6" s="3"/>
    </row>
    <row r="7" spans="1:16" ht="22.5">
      <c r="A7" s="11">
        <v>3</v>
      </c>
      <c r="B7" s="7" t="s">
        <v>11</v>
      </c>
      <c r="C7" s="6">
        <v>3500000</v>
      </c>
      <c r="D7" s="5">
        <f>'99'!D7+12</f>
        <v>131</v>
      </c>
      <c r="E7" s="5">
        <v>10</v>
      </c>
      <c r="F7" s="7">
        <f>'99'!F7+'99'!G7</f>
        <v>3500000</v>
      </c>
      <c r="G7" s="7">
        <f aca="true" t="shared" si="0" ref="G7:G69">IF(C7=F7,0,C7/E7)</f>
        <v>0</v>
      </c>
      <c r="H7" s="7">
        <f aca="true" t="shared" si="1" ref="H7:H18">C7-F7-G7</f>
        <v>0</v>
      </c>
      <c r="I7" s="2"/>
      <c r="J7" s="2"/>
      <c r="K7" s="2"/>
      <c r="L7" s="2"/>
      <c r="M7" s="2"/>
      <c r="N7" s="2"/>
      <c r="O7" s="2"/>
      <c r="P7" s="3"/>
    </row>
    <row r="8" spans="1:16" ht="22.5">
      <c r="A8" s="11">
        <v>4</v>
      </c>
      <c r="B8" s="7" t="s">
        <v>12</v>
      </c>
      <c r="C8" s="6">
        <v>620000</v>
      </c>
      <c r="D8" s="5">
        <f>'99'!D8+12</f>
        <v>131</v>
      </c>
      <c r="E8" s="5">
        <v>10</v>
      </c>
      <c r="F8" s="7">
        <f>'99'!F8+'99'!G8</f>
        <v>620000</v>
      </c>
      <c r="G8" s="7">
        <f t="shared" si="0"/>
        <v>0</v>
      </c>
      <c r="H8" s="7">
        <f t="shared" si="1"/>
        <v>0</v>
      </c>
      <c r="I8" s="2"/>
      <c r="J8" s="2"/>
      <c r="K8" s="2"/>
      <c r="L8" s="2"/>
      <c r="M8" s="2"/>
      <c r="N8" s="2"/>
      <c r="O8" s="2"/>
      <c r="P8" s="3"/>
    </row>
    <row r="9" spans="1:16" ht="22.5">
      <c r="A9" s="11">
        <v>5</v>
      </c>
      <c r="B9" s="7" t="s">
        <v>12</v>
      </c>
      <c r="C9" s="6">
        <v>620000</v>
      </c>
      <c r="D9" s="5">
        <f>'99'!D9+12</f>
        <v>131</v>
      </c>
      <c r="E9" s="5">
        <v>10</v>
      </c>
      <c r="F9" s="7">
        <f>'99'!F9+'99'!G9</f>
        <v>620000</v>
      </c>
      <c r="G9" s="7">
        <f t="shared" si="0"/>
        <v>0</v>
      </c>
      <c r="H9" s="7">
        <f t="shared" si="1"/>
        <v>0</v>
      </c>
      <c r="I9" s="2"/>
      <c r="J9" s="2"/>
      <c r="K9" s="2"/>
      <c r="L9" s="2"/>
      <c r="M9" s="2"/>
      <c r="N9" s="2"/>
      <c r="O9" s="2"/>
      <c r="P9" s="3"/>
    </row>
    <row r="10" spans="1:16" ht="22.5">
      <c r="A10" s="11">
        <v>6</v>
      </c>
      <c r="B10" s="7" t="s">
        <v>12</v>
      </c>
      <c r="C10" s="6">
        <v>620000</v>
      </c>
      <c r="D10" s="5">
        <f>'99'!D10+12</f>
        <v>131</v>
      </c>
      <c r="E10" s="5">
        <v>10</v>
      </c>
      <c r="F10" s="7">
        <f>'99'!F10+'99'!G10</f>
        <v>620000</v>
      </c>
      <c r="G10" s="7">
        <f t="shared" si="0"/>
        <v>0</v>
      </c>
      <c r="H10" s="7">
        <f t="shared" si="1"/>
        <v>0</v>
      </c>
      <c r="I10" s="2"/>
      <c r="J10" s="2"/>
      <c r="K10" s="2"/>
      <c r="L10" s="2"/>
      <c r="M10" s="2"/>
      <c r="N10" s="2"/>
      <c r="O10" s="2"/>
      <c r="P10" s="3"/>
    </row>
    <row r="11" spans="1:16" ht="22.5">
      <c r="A11" s="11">
        <v>7</v>
      </c>
      <c r="B11" s="7" t="s">
        <v>12</v>
      </c>
      <c r="C11" s="6">
        <v>620000</v>
      </c>
      <c r="D11" s="5">
        <f>'99'!D11+12</f>
        <v>131</v>
      </c>
      <c r="E11" s="5">
        <v>10</v>
      </c>
      <c r="F11" s="7">
        <f>'99'!F11+'99'!G11</f>
        <v>620000</v>
      </c>
      <c r="G11" s="7">
        <f t="shared" si="0"/>
        <v>0</v>
      </c>
      <c r="H11" s="7">
        <f t="shared" si="1"/>
        <v>0</v>
      </c>
      <c r="I11" s="2"/>
      <c r="J11" s="2"/>
      <c r="K11" s="2"/>
      <c r="L11" s="2"/>
      <c r="M11" s="2"/>
      <c r="N11" s="2"/>
      <c r="O11" s="2"/>
      <c r="P11" s="3"/>
    </row>
    <row r="12" spans="1:16" ht="22.5">
      <c r="A12" s="11">
        <v>8</v>
      </c>
      <c r="B12" s="7" t="s">
        <v>13</v>
      </c>
      <c r="C12" s="8">
        <v>1450000</v>
      </c>
      <c r="D12" s="5">
        <f>'99'!D12+12</f>
        <v>131</v>
      </c>
      <c r="E12" s="5">
        <v>10</v>
      </c>
      <c r="F12" s="7">
        <f>'99'!F12+'99'!G12</f>
        <v>1450000</v>
      </c>
      <c r="G12" s="7">
        <f t="shared" si="0"/>
        <v>0</v>
      </c>
      <c r="H12" s="7">
        <f t="shared" si="1"/>
        <v>0</v>
      </c>
      <c r="I12" s="2"/>
      <c r="J12" s="2"/>
      <c r="K12" s="2"/>
      <c r="L12" s="2"/>
      <c r="M12" s="2"/>
      <c r="N12" s="2"/>
      <c r="O12" s="2"/>
      <c r="P12" s="3"/>
    </row>
    <row r="13" spans="1:16" ht="22.5">
      <c r="A13" s="11">
        <v>9</v>
      </c>
      <c r="B13" s="7" t="s">
        <v>14</v>
      </c>
      <c r="C13" s="6">
        <v>1350000</v>
      </c>
      <c r="D13" s="5">
        <f>'99'!D13+12</f>
        <v>131</v>
      </c>
      <c r="E13" s="5">
        <v>10</v>
      </c>
      <c r="F13" s="7">
        <f>'99'!F13+'99'!G13</f>
        <v>1350000</v>
      </c>
      <c r="G13" s="7">
        <f t="shared" si="0"/>
        <v>0</v>
      </c>
      <c r="H13" s="7">
        <f t="shared" si="1"/>
        <v>0</v>
      </c>
      <c r="I13" s="2"/>
      <c r="J13" s="2"/>
      <c r="K13" s="2"/>
      <c r="L13" s="2"/>
      <c r="M13" s="2"/>
      <c r="N13" s="2"/>
      <c r="O13" s="2"/>
      <c r="P13" s="3"/>
    </row>
    <row r="14" spans="1:16" ht="22.5">
      <c r="A14" s="11">
        <v>10</v>
      </c>
      <c r="B14" s="7" t="s">
        <v>15</v>
      </c>
      <c r="C14" s="6">
        <v>1450000</v>
      </c>
      <c r="D14" s="5">
        <f>'99'!D14+12</f>
        <v>131</v>
      </c>
      <c r="E14" s="5">
        <v>10</v>
      </c>
      <c r="F14" s="7">
        <f>'99'!F14+'99'!G14</f>
        <v>1450000</v>
      </c>
      <c r="G14" s="7">
        <f t="shared" si="0"/>
        <v>0</v>
      </c>
      <c r="H14" s="7">
        <f t="shared" si="1"/>
        <v>0</v>
      </c>
      <c r="I14" s="2"/>
      <c r="J14" s="2"/>
      <c r="K14" s="2"/>
      <c r="L14" s="2"/>
      <c r="M14" s="2"/>
      <c r="N14" s="2"/>
      <c r="O14" s="2"/>
      <c r="P14" s="3"/>
    </row>
    <row r="15" spans="1:16" ht="22.5">
      <c r="A15" s="11">
        <v>11</v>
      </c>
      <c r="B15" s="5" t="s">
        <v>17</v>
      </c>
      <c r="C15" s="6">
        <v>1200000</v>
      </c>
      <c r="D15" s="5">
        <f>'99'!D15+12</f>
        <v>131</v>
      </c>
      <c r="E15" s="5">
        <v>4</v>
      </c>
      <c r="F15" s="7">
        <f>'99'!F15+'99'!G15</f>
        <v>1200000</v>
      </c>
      <c r="G15" s="7">
        <f t="shared" si="0"/>
        <v>0</v>
      </c>
      <c r="H15" s="7">
        <f t="shared" si="1"/>
        <v>0</v>
      </c>
      <c r="I15" s="2"/>
      <c r="J15" s="2"/>
      <c r="K15" s="2"/>
      <c r="L15" s="2"/>
      <c r="M15" s="2"/>
      <c r="N15" s="2"/>
      <c r="O15" s="2"/>
      <c r="P15" s="3"/>
    </row>
    <row r="16" spans="1:16" ht="22.5">
      <c r="A16" s="11">
        <v>12</v>
      </c>
      <c r="B16" s="5" t="s">
        <v>17</v>
      </c>
      <c r="C16" s="6">
        <v>1200000</v>
      </c>
      <c r="D16" s="5">
        <f>'99'!D16+12</f>
        <v>131</v>
      </c>
      <c r="E16" s="5">
        <v>4</v>
      </c>
      <c r="F16" s="7">
        <f>'99'!F16+'99'!G16</f>
        <v>1200000</v>
      </c>
      <c r="G16" s="7">
        <f t="shared" si="0"/>
        <v>0</v>
      </c>
      <c r="H16" s="7">
        <f t="shared" si="1"/>
        <v>0</v>
      </c>
      <c r="I16" s="2"/>
      <c r="J16" s="2"/>
      <c r="K16" s="2"/>
      <c r="L16" s="2"/>
      <c r="M16" s="2"/>
      <c r="N16" s="2"/>
      <c r="O16" s="2"/>
      <c r="P16" s="3"/>
    </row>
    <row r="17" spans="1:16" ht="22.5">
      <c r="A17" s="11">
        <v>13</v>
      </c>
      <c r="B17" s="7" t="s">
        <v>16</v>
      </c>
      <c r="C17" s="6">
        <v>4000000</v>
      </c>
      <c r="D17" s="5">
        <f>'99'!D17+12</f>
        <v>131</v>
      </c>
      <c r="E17" s="5">
        <v>4</v>
      </c>
      <c r="F17" s="7">
        <f>'99'!F17+'99'!G17</f>
        <v>4000000</v>
      </c>
      <c r="G17" s="7">
        <f t="shared" si="0"/>
        <v>0</v>
      </c>
      <c r="H17" s="7">
        <f t="shared" si="1"/>
        <v>0</v>
      </c>
      <c r="I17" s="2"/>
      <c r="J17" s="2"/>
      <c r="K17" s="2"/>
      <c r="L17" s="2"/>
      <c r="M17" s="2"/>
      <c r="N17" s="2"/>
      <c r="O17" s="2"/>
      <c r="P17" s="3"/>
    </row>
    <row r="18" spans="1:16" ht="22.5">
      <c r="A18" s="11">
        <v>14</v>
      </c>
      <c r="B18" s="7" t="s">
        <v>16</v>
      </c>
      <c r="C18" s="6">
        <v>4000000</v>
      </c>
      <c r="D18" s="5">
        <f>'99'!D18+12</f>
        <v>131</v>
      </c>
      <c r="E18" s="5">
        <v>4</v>
      </c>
      <c r="F18" s="7">
        <f>'99'!F18+'99'!G18</f>
        <v>4000000</v>
      </c>
      <c r="G18" s="7">
        <f t="shared" si="0"/>
        <v>0</v>
      </c>
      <c r="H18" s="7">
        <f t="shared" si="1"/>
        <v>0</v>
      </c>
      <c r="I18" s="2"/>
      <c r="J18" s="2"/>
      <c r="K18" s="2"/>
      <c r="L18" s="2"/>
      <c r="M18" s="2"/>
      <c r="N18" s="2"/>
      <c r="O18" s="2"/>
      <c r="P18" s="3"/>
    </row>
    <row r="19" spans="1:16" ht="22.5">
      <c r="A19" s="11">
        <v>15</v>
      </c>
      <c r="B19" s="5" t="s">
        <v>18</v>
      </c>
      <c r="C19" s="6">
        <v>50000</v>
      </c>
      <c r="D19" s="5">
        <f>'99'!D19+12</f>
        <v>131</v>
      </c>
      <c r="E19" s="5">
        <v>4</v>
      </c>
      <c r="F19" s="7">
        <f>'99'!F19+'99'!G19</f>
        <v>50000.333333333336</v>
      </c>
      <c r="G19" s="7">
        <v>0</v>
      </c>
      <c r="H19" s="7">
        <v>0</v>
      </c>
      <c r="I19" s="2"/>
      <c r="J19" s="2"/>
      <c r="K19" s="2"/>
      <c r="L19" s="2"/>
      <c r="M19" s="2"/>
      <c r="N19" s="2"/>
      <c r="O19" s="2"/>
      <c r="P19" s="3"/>
    </row>
    <row r="20" spans="1:16" ht="22.5">
      <c r="A20" s="11">
        <v>16</v>
      </c>
      <c r="B20" s="5" t="s">
        <v>18</v>
      </c>
      <c r="C20" s="6">
        <v>50000</v>
      </c>
      <c r="D20" s="5">
        <f>'99'!D20+12</f>
        <v>131</v>
      </c>
      <c r="E20" s="5">
        <v>4</v>
      </c>
      <c r="F20" s="7">
        <f>'99'!F20+'99'!G20</f>
        <v>50000.333333333336</v>
      </c>
      <c r="G20" s="7">
        <v>0</v>
      </c>
      <c r="H20" s="7">
        <v>0</v>
      </c>
      <c r="I20" s="2"/>
      <c r="J20" s="2"/>
      <c r="K20" s="2"/>
      <c r="L20" s="2"/>
      <c r="M20" s="2"/>
      <c r="N20" s="2"/>
      <c r="O20" s="2"/>
      <c r="P20" s="3"/>
    </row>
    <row r="21" spans="1:16" ht="22.5">
      <c r="A21" s="11">
        <v>17</v>
      </c>
      <c r="B21" s="5" t="s">
        <v>19</v>
      </c>
      <c r="C21" s="6">
        <v>200000</v>
      </c>
      <c r="D21" s="5">
        <f>'99'!D21+12</f>
        <v>131</v>
      </c>
      <c r="E21" s="5">
        <v>4</v>
      </c>
      <c r="F21" s="7">
        <f>'99'!F21+'99'!G21</f>
        <v>200000.33333333334</v>
      </c>
      <c r="G21" s="7">
        <v>0</v>
      </c>
      <c r="H21" s="7">
        <v>0</v>
      </c>
      <c r="I21" s="2"/>
      <c r="J21" s="2"/>
      <c r="K21" s="2"/>
      <c r="L21" s="2"/>
      <c r="M21" s="2"/>
      <c r="N21" s="2"/>
      <c r="O21" s="2"/>
      <c r="P21" s="3"/>
    </row>
    <row r="22" spans="1:16" ht="22.5">
      <c r="A22" s="11">
        <v>18</v>
      </c>
      <c r="B22" s="5" t="s">
        <v>19</v>
      </c>
      <c r="C22" s="6">
        <v>200000</v>
      </c>
      <c r="D22" s="5">
        <f>'99'!D22+12</f>
        <v>131</v>
      </c>
      <c r="E22" s="5">
        <v>4</v>
      </c>
      <c r="F22" s="7">
        <f>'99'!F22+'99'!G22</f>
        <v>200000.33333333334</v>
      </c>
      <c r="G22" s="7">
        <v>0</v>
      </c>
      <c r="H22" s="7">
        <v>0</v>
      </c>
      <c r="I22" s="2"/>
      <c r="J22" s="2"/>
      <c r="K22" s="2"/>
      <c r="L22" s="2"/>
      <c r="M22" s="2"/>
      <c r="N22" s="2"/>
      <c r="O22" s="2"/>
      <c r="P22" s="3"/>
    </row>
    <row r="23" spans="1:16" ht="22.5">
      <c r="A23" s="11">
        <v>19</v>
      </c>
      <c r="B23" s="5" t="s">
        <v>20</v>
      </c>
      <c r="C23" s="6">
        <v>600000</v>
      </c>
      <c r="D23" s="5">
        <f>'99'!D23+12</f>
        <v>131</v>
      </c>
      <c r="E23" s="5">
        <v>10</v>
      </c>
      <c r="F23" s="7">
        <f>'99'!F23+'99'!G23</f>
        <v>600000</v>
      </c>
      <c r="G23" s="7">
        <f t="shared" si="0"/>
        <v>0</v>
      </c>
      <c r="H23" s="7">
        <f aca="true" t="shared" si="2" ref="H23:H50">C23-F23-G23</f>
        <v>0</v>
      </c>
      <c r="I23" s="2"/>
      <c r="J23" s="2"/>
      <c r="K23" s="2"/>
      <c r="L23" s="2"/>
      <c r="M23" s="2"/>
      <c r="N23" s="2"/>
      <c r="O23" s="2"/>
      <c r="P23" s="3"/>
    </row>
    <row r="24" spans="1:16" ht="22.5">
      <c r="A24" s="11">
        <v>20</v>
      </c>
      <c r="B24" s="5" t="s">
        <v>20</v>
      </c>
      <c r="C24" s="6">
        <v>600000</v>
      </c>
      <c r="D24" s="5">
        <f>'99'!D24+12</f>
        <v>131</v>
      </c>
      <c r="E24" s="5">
        <v>10</v>
      </c>
      <c r="F24" s="7">
        <f>'99'!F24+'99'!G24</f>
        <v>600000</v>
      </c>
      <c r="G24" s="7">
        <f t="shared" si="0"/>
        <v>0</v>
      </c>
      <c r="H24" s="7">
        <f t="shared" si="2"/>
        <v>0</v>
      </c>
      <c r="I24" s="2"/>
      <c r="J24" s="2"/>
      <c r="K24" s="2"/>
      <c r="L24" s="2"/>
      <c r="M24" s="2"/>
      <c r="N24" s="2"/>
      <c r="O24" s="2"/>
      <c r="P24" s="3"/>
    </row>
    <row r="25" spans="1:16" ht="22.5">
      <c r="A25" s="11">
        <v>21</v>
      </c>
      <c r="B25" s="7" t="s">
        <v>21</v>
      </c>
      <c r="C25" s="6">
        <f>7490000-1200000</f>
        <v>6290000</v>
      </c>
      <c r="D25" s="5">
        <f>'99'!D25+12</f>
        <v>131</v>
      </c>
      <c r="E25" s="5">
        <v>10</v>
      </c>
      <c r="F25" s="7">
        <f>'99'!F25+'99'!G25</f>
        <v>6290000</v>
      </c>
      <c r="G25" s="7">
        <f t="shared" si="0"/>
        <v>0</v>
      </c>
      <c r="H25" s="7">
        <f t="shared" si="2"/>
        <v>0</v>
      </c>
      <c r="I25" s="2"/>
      <c r="J25" s="2"/>
      <c r="K25" s="2"/>
      <c r="L25" s="2"/>
      <c r="M25" s="2"/>
      <c r="N25" s="2"/>
      <c r="O25" s="2"/>
      <c r="P25" s="3"/>
    </row>
    <row r="26" spans="1:16" ht="22.5">
      <c r="A26" s="11">
        <v>22</v>
      </c>
      <c r="B26" s="5" t="s">
        <v>22</v>
      </c>
      <c r="C26" s="6">
        <v>400000</v>
      </c>
      <c r="D26" s="5">
        <f>'99'!D26+12</f>
        <v>131</v>
      </c>
      <c r="E26" s="5">
        <v>10</v>
      </c>
      <c r="F26" s="7">
        <f>'99'!F26+'99'!G26</f>
        <v>400000</v>
      </c>
      <c r="G26" s="7">
        <f t="shared" si="0"/>
        <v>0</v>
      </c>
      <c r="H26" s="7">
        <f t="shared" si="2"/>
        <v>0</v>
      </c>
      <c r="I26" s="2"/>
      <c r="J26" s="2"/>
      <c r="K26" s="2"/>
      <c r="L26" s="2"/>
      <c r="M26" s="2"/>
      <c r="N26" s="2"/>
      <c r="O26" s="2"/>
      <c r="P26" s="3"/>
    </row>
    <row r="27" spans="1:16" ht="22.5">
      <c r="A27" s="11">
        <v>23</v>
      </c>
      <c r="B27" s="5" t="s">
        <v>23</v>
      </c>
      <c r="C27" s="6">
        <v>2500000</v>
      </c>
      <c r="D27" s="5">
        <f>'99'!D27+12</f>
        <v>131</v>
      </c>
      <c r="E27" s="5">
        <v>10</v>
      </c>
      <c r="F27" s="7">
        <f>'99'!F27+'99'!G27</f>
        <v>2500000</v>
      </c>
      <c r="G27" s="7">
        <f t="shared" si="0"/>
        <v>0</v>
      </c>
      <c r="H27" s="7">
        <f t="shared" si="2"/>
        <v>0</v>
      </c>
      <c r="I27" s="2"/>
      <c r="J27" s="2"/>
      <c r="K27" s="2"/>
      <c r="L27" s="2"/>
      <c r="M27" s="2"/>
      <c r="N27" s="2"/>
      <c r="O27" s="2"/>
      <c r="P27" s="3"/>
    </row>
    <row r="28" spans="1:16" ht="22.5">
      <c r="A28" s="11">
        <v>24</v>
      </c>
      <c r="B28" s="5" t="s">
        <v>24</v>
      </c>
      <c r="C28" s="6">
        <v>10940000</v>
      </c>
      <c r="D28" s="5">
        <f>'99'!D28+12</f>
        <v>131</v>
      </c>
      <c r="E28" s="5">
        <v>10</v>
      </c>
      <c r="F28" s="7">
        <f>'99'!F28+'99'!G28</f>
        <v>10940000</v>
      </c>
      <c r="G28" s="7">
        <f t="shared" si="0"/>
        <v>0</v>
      </c>
      <c r="H28" s="7">
        <f t="shared" si="2"/>
        <v>0</v>
      </c>
      <c r="I28" s="2"/>
      <c r="J28" s="2"/>
      <c r="K28" s="2"/>
      <c r="L28" s="2"/>
      <c r="M28" s="2"/>
      <c r="N28" s="2"/>
      <c r="O28" s="2"/>
      <c r="P28" s="3"/>
    </row>
    <row r="29" spans="1:16" ht="22.5">
      <c r="A29" s="11">
        <v>25</v>
      </c>
      <c r="B29" s="5" t="s">
        <v>25</v>
      </c>
      <c r="C29" s="6">
        <v>1500000</v>
      </c>
      <c r="D29" s="5">
        <f>'99'!D29+12</f>
        <v>130</v>
      </c>
      <c r="E29" s="5">
        <v>10</v>
      </c>
      <c r="F29" s="7">
        <f>'99'!F29+'99'!G29</f>
        <v>1500000</v>
      </c>
      <c r="G29" s="7">
        <f t="shared" si="0"/>
        <v>0</v>
      </c>
      <c r="H29" s="7">
        <f t="shared" si="2"/>
        <v>0</v>
      </c>
      <c r="I29" s="2"/>
      <c r="J29" s="2"/>
      <c r="K29" s="2"/>
      <c r="L29" s="2"/>
      <c r="M29" s="2"/>
      <c r="N29" s="2"/>
      <c r="O29" s="2"/>
      <c r="P29" s="3"/>
    </row>
    <row r="30" spans="1:16" ht="22.5">
      <c r="A30" s="11">
        <v>26</v>
      </c>
      <c r="B30" s="5" t="s">
        <v>20</v>
      </c>
      <c r="C30" s="6">
        <v>180000</v>
      </c>
      <c r="D30" s="5">
        <f>'99'!D30+12</f>
        <v>130</v>
      </c>
      <c r="E30" s="5">
        <v>10</v>
      </c>
      <c r="F30" s="7">
        <f>'99'!F30+'99'!G30</f>
        <v>180000</v>
      </c>
      <c r="G30" s="7">
        <f t="shared" si="0"/>
        <v>0</v>
      </c>
      <c r="H30" s="7">
        <f t="shared" si="2"/>
        <v>0</v>
      </c>
      <c r="I30" s="2"/>
      <c r="J30" s="2"/>
      <c r="K30" s="2"/>
      <c r="L30" s="2"/>
      <c r="M30" s="2"/>
      <c r="N30" s="2"/>
      <c r="O30" s="2"/>
      <c r="P30" s="3"/>
    </row>
    <row r="31" spans="1:16" ht="22.5">
      <c r="A31" s="11">
        <v>27</v>
      </c>
      <c r="B31" s="5" t="s">
        <v>26</v>
      </c>
      <c r="C31" s="6">
        <v>752500</v>
      </c>
      <c r="D31" s="5">
        <f>'99'!D31+12</f>
        <v>130</v>
      </c>
      <c r="E31" s="5">
        <v>10</v>
      </c>
      <c r="F31" s="7">
        <f>'99'!F31+'99'!G31</f>
        <v>752500</v>
      </c>
      <c r="G31" s="7">
        <f t="shared" si="0"/>
        <v>0</v>
      </c>
      <c r="H31" s="7">
        <f t="shared" si="2"/>
        <v>0</v>
      </c>
      <c r="I31" s="2"/>
      <c r="J31" s="2"/>
      <c r="K31" s="2"/>
      <c r="L31" s="2"/>
      <c r="M31" s="2"/>
      <c r="N31" s="2"/>
      <c r="O31" s="2"/>
      <c r="P31" s="3"/>
    </row>
    <row r="32" spans="1:16" ht="22.5">
      <c r="A32" s="11">
        <v>28</v>
      </c>
      <c r="B32" s="5" t="s">
        <v>26</v>
      </c>
      <c r="C32" s="6">
        <v>752500</v>
      </c>
      <c r="D32" s="5">
        <f>'99'!D32+12</f>
        <v>130</v>
      </c>
      <c r="E32" s="5">
        <v>10</v>
      </c>
      <c r="F32" s="7">
        <f>'99'!F32+'99'!G32</f>
        <v>752500</v>
      </c>
      <c r="G32" s="7">
        <f t="shared" si="0"/>
        <v>0</v>
      </c>
      <c r="H32" s="7">
        <f t="shared" si="2"/>
        <v>0</v>
      </c>
      <c r="I32" s="2"/>
      <c r="J32" s="2"/>
      <c r="K32" s="2"/>
      <c r="L32" s="2"/>
      <c r="M32" s="2"/>
      <c r="N32" s="2"/>
      <c r="O32" s="2"/>
      <c r="P32" s="3"/>
    </row>
    <row r="33" spans="1:16" ht="22.5">
      <c r="A33" s="11">
        <v>29</v>
      </c>
      <c r="B33" s="5" t="s">
        <v>4</v>
      </c>
      <c r="C33" s="6">
        <v>850000</v>
      </c>
      <c r="D33" s="5">
        <f>'99'!D33+12</f>
        <v>130</v>
      </c>
      <c r="E33" s="5">
        <v>10</v>
      </c>
      <c r="F33" s="7">
        <f>'99'!F33+'99'!G33</f>
        <v>850000</v>
      </c>
      <c r="G33" s="7">
        <f t="shared" si="0"/>
        <v>0</v>
      </c>
      <c r="H33" s="7">
        <f t="shared" si="2"/>
        <v>0</v>
      </c>
      <c r="I33" s="2"/>
      <c r="J33" s="2"/>
      <c r="K33" s="2"/>
      <c r="L33" s="2"/>
      <c r="M33" s="2"/>
      <c r="N33" s="2"/>
      <c r="O33" s="2"/>
      <c r="P33" s="3"/>
    </row>
    <row r="34" spans="1:16" ht="22.5">
      <c r="A34" s="11">
        <v>30</v>
      </c>
      <c r="B34" s="5" t="s">
        <v>4</v>
      </c>
      <c r="C34" s="6">
        <v>850000</v>
      </c>
      <c r="D34" s="5">
        <f>'99'!D34+12</f>
        <v>130</v>
      </c>
      <c r="E34" s="5">
        <v>10</v>
      </c>
      <c r="F34" s="7">
        <f>'99'!F34+'99'!G34</f>
        <v>850000</v>
      </c>
      <c r="G34" s="7">
        <f t="shared" si="0"/>
        <v>0</v>
      </c>
      <c r="H34" s="7">
        <f t="shared" si="2"/>
        <v>0</v>
      </c>
      <c r="I34" s="2"/>
      <c r="J34" s="2"/>
      <c r="K34" s="2"/>
      <c r="L34" s="2"/>
      <c r="M34" s="2"/>
      <c r="N34" s="2"/>
      <c r="O34" s="2"/>
      <c r="P34" s="3"/>
    </row>
    <row r="35" spans="1:16" ht="22.5">
      <c r="A35" s="11">
        <v>31</v>
      </c>
      <c r="B35" s="5" t="s">
        <v>4</v>
      </c>
      <c r="C35" s="6">
        <v>850000</v>
      </c>
      <c r="D35" s="5">
        <f>'99'!D35+12</f>
        <v>130</v>
      </c>
      <c r="E35" s="5">
        <v>10</v>
      </c>
      <c r="F35" s="7">
        <f>'99'!F35+'99'!G35</f>
        <v>850000</v>
      </c>
      <c r="G35" s="7">
        <f t="shared" si="0"/>
        <v>0</v>
      </c>
      <c r="H35" s="7">
        <f t="shared" si="2"/>
        <v>0</v>
      </c>
      <c r="I35" s="2"/>
      <c r="J35" s="2"/>
      <c r="K35" s="2"/>
      <c r="L35" s="2"/>
      <c r="M35" s="2"/>
      <c r="N35" s="2"/>
      <c r="O35" s="2"/>
      <c r="P35" s="3"/>
    </row>
    <row r="36" spans="1:16" ht="22.5">
      <c r="A36" s="11">
        <v>32</v>
      </c>
      <c r="B36" s="5" t="s">
        <v>5</v>
      </c>
      <c r="C36" s="6">
        <f>1900000-295000</f>
        <v>1605000</v>
      </c>
      <c r="D36" s="5">
        <f>'99'!D36+12</f>
        <v>130</v>
      </c>
      <c r="E36" s="5">
        <v>10</v>
      </c>
      <c r="F36" s="7">
        <f>'99'!F36+'99'!G36</f>
        <v>1605000</v>
      </c>
      <c r="G36" s="7">
        <f t="shared" si="0"/>
        <v>0</v>
      </c>
      <c r="H36" s="7">
        <f t="shared" si="2"/>
        <v>0</v>
      </c>
      <c r="I36" s="2"/>
      <c r="J36" s="2"/>
      <c r="K36" s="2"/>
      <c r="L36" s="2"/>
      <c r="M36" s="2"/>
      <c r="N36" s="2"/>
      <c r="O36" s="2"/>
      <c r="P36" s="3"/>
    </row>
    <row r="37" spans="1:16" ht="22.5">
      <c r="A37" s="11">
        <v>33</v>
      </c>
      <c r="B37" s="5" t="s">
        <v>6</v>
      </c>
      <c r="C37" s="6">
        <v>820000</v>
      </c>
      <c r="D37" s="5">
        <f>'99'!D37+12</f>
        <v>130</v>
      </c>
      <c r="E37" s="5">
        <v>10</v>
      </c>
      <c r="F37" s="7">
        <f>'99'!F37+'99'!G37</f>
        <v>820000</v>
      </c>
      <c r="G37" s="7">
        <f t="shared" si="0"/>
        <v>0</v>
      </c>
      <c r="H37" s="7">
        <f t="shared" si="2"/>
        <v>0</v>
      </c>
      <c r="I37" s="2"/>
      <c r="J37" s="2"/>
      <c r="K37" s="2"/>
      <c r="L37" s="2"/>
      <c r="M37" s="2"/>
      <c r="N37" s="2"/>
      <c r="O37" s="2"/>
      <c r="P37" s="3"/>
    </row>
    <row r="38" spans="1:16" ht="22.5">
      <c r="A38" s="11">
        <v>34</v>
      </c>
      <c r="B38" s="5" t="s">
        <v>6</v>
      </c>
      <c r="C38" s="6">
        <v>820000</v>
      </c>
      <c r="D38" s="5">
        <f>'99'!D38+12</f>
        <v>130</v>
      </c>
      <c r="E38" s="5">
        <v>10</v>
      </c>
      <c r="F38" s="7">
        <f>'99'!F38+'99'!G38</f>
        <v>820000</v>
      </c>
      <c r="G38" s="7">
        <f t="shared" si="0"/>
        <v>0</v>
      </c>
      <c r="H38" s="7">
        <f t="shared" si="2"/>
        <v>0</v>
      </c>
      <c r="I38" s="2"/>
      <c r="J38" s="2"/>
      <c r="K38" s="2"/>
      <c r="L38" s="2"/>
      <c r="M38" s="2"/>
      <c r="N38" s="2"/>
      <c r="O38" s="2"/>
      <c r="P38" s="3"/>
    </row>
    <row r="39" spans="1:16" ht="22.5">
      <c r="A39" s="11">
        <v>35</v>
      </c>
      <c r="B39" s="7" t="s">
        <v>27</v>
      </c>
      <c r="C39" s="6">
        <v>110000</v>
      </c>
      <c r="D39" s="5">
        <f>'99'!D39+12</f>
        <v>130</v>
      </c>
      <c r="E39" s="5">
        <v>10</v>
      </c>
      <c r="F39" s="7">
        <f>'99'!F39+'99'!G39</f>
        <v>110000</v>
      </c>
      <c r="G39" s="7">
        <f t="shared" si="0"/>
        <v>0</v>
      </c>
      <c r="H39" s="7">
        <f t="shared" si="2"/>
        <v>0</v>
      </c>
      <c r="I39" s="2"/>
      <c r="J39" s="2"/>
      <c r="K39" s="2"/>
      <c r="L39" s="2"/>
      <c r="M39" s="2"/>
      <c r="N39" s="2"/>
      <c r="O39" s="2"/>
      <c r="P39" s="3"/>
    </row>
    <row r="40" spans="1:16" ht="22.5">
      <c r="A40" s="11">
        <v>36</v>
      </c>
      <c r="B40" s="7" t="s">
        <v>28</v>
      </c>
      <c r="C40" s="6">
        <v>65000</v>
      </c>
      <c r="D40" s="5">
        <f>'99'!D40+12</f>
        <v>130</v>
      </c>
      <c r="E40" s="5">
        <v>10</v>
      </c>
      <c r="F40" s="7">
        <f>'99'!F40+'99'!G40</f>
        <v>65000</v>
      </c>
      <c r="G40" s="7">
        <f t="shared" si="0"/>
        <v>0</v>
      </c>
      <c r="H40" s="7">
        <f t="shared" si="2"/>
        <v>0</v>
      </c>
      <c r="I40" s="2"/>
      <c r="J40" s="2"/>
      <c r="K40" s="2"/>
      <c r="L40" s="2"/>
      <c r="M40" s="2"/>
      <c r="N40" s="2"/>
      <c r="O40" s="2"/>
      <c r="P40" s="3"/>
    </row>
    <row r="41" spans="1:16" ht="22.5">
      <c r="A41" s="11">
        <v>37</v>
      </c>
      <c r="B41" s="7" t="s">
        <v>28</v>
      </c>
      <c r="C41" s="6">
        <v>65000</v>
      </c>
      <c r="D41" s="5">
        <f>'99'!D41+12</f>
        <v>130</v>
      </c>
      <c r="E41" s="5">
        <v>10</v>
      </c>
      <c r="F41" s="7">
        <f>'99'!F41+'99'!G41</f>
        <v>65000</v>
      </c>
      <c r="G41" s="7">
        <f t="shared" si="0"/>
        <v>0</v>
      </c>
      <c r="H41" s="7">
        <f t="shared" si="2"/>
        <v>0</v>
      </c>
      <c r="I41" s="2"/>
      <c r="J41" s="2"/>
      <c r="K41" s="2"/>
      <c r="L41" s="2"/>
      <c r="M41" s="2"/>
      <c r="N41" s="2"/>
      <c r="O41" s="2"/>
      <c r="P41" s="3"/>
    </row>
    <row r="42" spans="1:16" ht="22.5">
      <c r="A42" s="11">
        <v>38</v>
      </c>
      <c r="B42" s="7" t="s">
        <v>29</v>
      </c>
      <c r="C42" s="6">
        <v>55000</v>
      </c>
      <c r="D42" s="5">
        <f>'99'!D42+12</f>
        <v>130</v>
      </c>
      <c r="E42" s="5">
        <v>10</v>
      </c>
      <c r="F42" s="7">
        <f>'99'!F42+'99'!G42</f>
        <v>55000</v>
      </c>
      <c r="G42" s="7">
        <f t="shared" si="0"/>
        <v>0</v>
      </c>
      <c r="H42" s="7">
        <f t="shared" si="2"/>
        <v>0</v>
      </c>
      <c r="I42" s="2"/>
      <c r="J42" s="2"/>
      <c r="K42" s="2"/>
      <c r="L42" s="2"/>
      <c r="M42" s="2"/>
      <c r="N42" s="2"/>
      <c r="O42" s="2"/>
      <c r="P42" s="3"/>
    </row>
    <row r="43" spans="1:16" ht="22.5">
      <c r="A43" s="11">
        <v>39</v>
      </c>
      <c r="B43" s="5" t="s">
        <v>7</v>
      </c>
      <c r="C43" s="6">
        <v>6940000</v>
      </c>
      <c r="D43" s="5">
        <f>'99'!D43+12</f>
        <v>130</v>
      </c>
      <c r="E43" s="5">
        <v>10</v>
      </c>
      <c r="F43" s="7">
        <f>'99'!F43+'99'!G43</f>
        <v>6940000</v>
      </c>
      <c r="G43" s="7">
        <f t="shared" si="0"/>
        <v>0</v>
      </c>
      <c r="H43" s="7">
        <f t="shared" si="2"/>
        <v>0</v>
      </c>
      <c r="I43" s="2"/>
      <c r="J43" s="2"/>
      <c r="K43" s="2"/>
      <c r="L43" s="2"/>
      <c r="M43" s="2"/>
      <c r="N43" s="2"/>
      <c r="O43" s="2"/>
      <c r="P43" s="3"/>
    </row>
    <row r="44" spans="1:16" ht="22.5">
      <c r="A44" s="11">
        <v>40</v>
      </c>
      <c r="B44" s="7" t="s">
        <v>30</v>
      </c>
      <c r="C44" s="6">
        <v>1950000</v>
      </c>
      <c r="D44" s="5">
        <f>'99'!D44+12</f>
        <v>129</v>
      </c>
      <c r="E44" s="5">
        <v>4</v>
      </c>
      <c r="F44" s="7">
        <f>'99'!F44+'99'!G44</f>
        <v>1950000</v>
      </c>
      <c r="G44" s="7">
        <f t="shared" si="0"/>
        <v>0</v>
      </c>
      <c r="H44" s="7">
        <f t="shared" si="2"/>
        <v>0</v>
      </c>
      <c r="I44" s="2"/>
      <c r="J44" s="2"/>
      <c r="K44" s="2"/>
      <c r="L44" s="2"/>
      <c r="M44" s="2"/>
      <c r="N44" s="2"/>
      <c r="O44" s="2"/>
      <c r="P44" s="3"/>
    </row>
    <row r="45" spans="1:16" ht="22.5">
      <c r="A45" s="11">
        <v>41</v>
      </c>
      <c r="B45" s="7" t="s">
        <v>30</v>
      </c>
      <c r="C45" s="6">
        <v>1950000</v>
      </c>
      <c r="D45" s="5">
        <f>'99'!D45+12</f>
        <v>129</v>
      </c>
      <c r="E45" s="5">
        <v>4</v>
      </c>
      <c r="F45" s="7">
        <f>'99'!F45+'99'!G45</f>
        <v>1950000</v>
      </c>
      <c r="G45" s="7">
        <f t="shared" si="0"/>
        <v>0</v>
      </c>
      <c r="H45" s="7">
        <f t="shared" si="2"/>
        <v>0</v>
      </c>
      <c r="I45" s="2"/>
      <c r="J45" s="2"/>
      <c r="K45" s="2"/>
      <c r="L45" s="2"/>
      <c r="M45" s="2"/>
      <c r="N45" s="2"/>
      <c r="O45" s="2"/>
      <c r="P45" s="3"/>
    </row>
    <row r="46" spans="1:16" ht="22.5">
      <c r="A46" s="11">
        <v>42</v>
      </c>
      <c r="B46" s="7" t="s">
        <v>30</v>
      </c>
      <c r="C46" s="6">
        <v>1950000</v>
      </c>
      <c r="D46" s="5">
        <f>'99'!D46+12</f>
        <v>129</v>
      </c>
      <c r="E46" s="5">
        <v>4</v>
      </c>
      <c r="F46" s="7">
        <f>'99'!F46+'99'!G46</f>
        <v>1950000</v>
      </c>
      <c r="G46" s="7">
        <f t="shared" si="0"/>
        <v>0</v>
      </c>
      <c r="H46" s="7">
        <f t="shared" si="2"/>
        <v>0</v>
      </c>
      <c r="I46" s="2"/>
      <c r="J46" s="2"/>
      <c r="K46" s="2"/>
      <c r="L46" s="2"/>
      <c r="M46" s="2"/>
      <c r="N46" s="2"/>
      <c r="O46" s="2"/>
      <c r="P46" s="3"/>
    </row>
    <row r="47" spans="1:16" ht="22.5">
      <c r="A47" s="11">
        <v>43</v>
      </c>
      <c r="B47" s="5" t="s">
        <v>19</v>
      </c>
      <c r="C47" s="6">
        <v>300000</v>
      </c>
      <c r="D47" s="5">
        <f>'99'!D47+12</f>
        <v>129</v>
      </c>
      <c r="E47" s="5">
        <v>4</v>
      </c>
      <c r="F47" s="7">
        <f>'99'!F47+'99'!G47</f>
        <v>300000</v>
      </c>
      <c r="G47" s="7">
        <f t="shared" si="0"/>
        <v>0</v>
      </c>
      <c r="H47" s="7">
        <f t="shared" si="2"/>
        <v>0</v>
      </c>
      <c r="I47" s="2"/>
      <c r="J47" s="2"/>
      <c r="K47" s="2"/>
      <c r="L47" s="2"/>
      <c r="M47" s="2"/>
      <c r="N47" s="2"/>
      <c r="O47" s="2"/>
      <c r="P47" s="3"/>
    </row>
    <row r="48" spans="1:16" ht="22.5">
      <c r="A48" s="11">
        <v>44</v>
      </c>
      <c r="B48" s="5" t="s">
        <v>19</v>
      </c>
      <c r="C48" s="6">
        <v>300000</v>
      </c>
      <c r="D48" s="5">
        <f>'99'!D48+12</f>
        <v>129</v>
      </c>
      <c r="E48" s="5">
        <v>4</v>
      </c>
      <c r="F48" s="7">
        <f>'99'!F48+'99'!G48</f>
        <v>300000</v>
      </c>
      <c r="G48" s="7">
        <f t="shared" si="0"/>
        <v>0</v>
      </c>
      <c r="H48" s="7">
        <f t="shared" si="2"/>
        <v>0</v>
      </c>
      <c r="I48" s="2"/>
      <c r="J48" s="2"/>
      <c r="K48" s="2"/>
      <c r="L48" s="2"/>
      <c r="M48" s="2"/>
      <c r="N48" s="2"/>
      <c r="O48" s="2"/>
      <c r="P48" s="3"/>
    </row>
    <row r="49" spans="1:16" ht="22.5">
      <c r="A49" s="11">
        <v>45</v>
      </c>
      <c r="B49" s="5" t="s">
        <v>19</v>
      </c>
      <c r="C49" s="6">
        <v>300000</v>
      </c>
      <c r="D49" s="5">
        <f>'99'!D49+12</f>
        <v>129</v>
      </c>
      <c r="E49" s="5">
        <v>4</v>
      </c>
      <c r="F49" s="7">
        <f>'99'!F49+'99'!G49</f>
        <v>300000</v>
      </c>
      <c r="G49" s="7">
        <f t="shared" si="0"/>
        <v>0</v>
      </c>
      <c r="H49" s="7">
        <f t="shared" si="2"/>
        <v>0</v>
      </c>
      <c r="I49" s="2"/>
      <c r="J49" s="2"/>
      <c r="K49" s="2"/>
      <c r="L49" s="2"/>
      <c r="M49" s="2"/>
      <c r="N49" s="2"/>
      <c r="O49" s="2"/>
      <c r="P49" s="3"/>
    </row>
    <row r="50" spans="1:16" ht="22.5">
      <c r="A50" s="11">
        <v>46</v>
      </c>
      <c r="B50" s="5" t="s">
        <v>3</v>
      </c>
      <c r="C50" s="6">
        <v>7966000</v>
      </c>
      <c r="D50" s="5">
        <f>'99'!D50+12</f>
        <v>129</v>
      </c>
      <c r="E50" s="5">
        <v>4</v>
      </c>
      <c r="F50" s="7">
        <f>'99'!F50+'99'!G50</f>
        <v>7966000</v>
      </c>
      <c r="G50" s="7">
        <f t="shared" si="0"/>
        <v>0</v>
      </c>
      <c r="H50" s="7">
        <f t="shared" si="2"/>
        <v>0</v>
      </c>
      <c r="I50" s="2"/>
      <c r="J50" s="2"/>
      <c r="K50" s="2"/>
      <c r="L50" s="2"/>
      <c r="M50" s="2"/>
      <c r="N50" s="2"/>
      <c r="O50" s="2"/>
      <c r="P50" s="3"/>
    </row>
    <row r="51" spans="1:16" ht="22.5">
      <c r="A51" s="11">
        <v>47</v>
      </c>
      <c r="B51" s="5" t="s">
        <v>3</v>
      </c>
      <c r="C51" s="6">
        <v>7967000</v>
      </c>
      <c r="D51" s="5">
        <f>'99'!D51+12</f>
        <v>129</v>
      </c>
      <c r="E51" s="5">
        <v>4</v>
      </c>
      <c r="F51" s="7">
        <f>'99'!F51+'99'!G51</f>
        <v>7966999.5</v>
      </c>
      <c r="G51" s="7">
        <v>0</v>
      </c>
      <c r="H51" s="7">
        <v>0</v>
      </c>
      <c r="I51" s="2"/>
      <c r="J51" s="2"/>
      <c r="K51" s="2"/>
      <c r="L51" s="2"/>
      <c r="M51" s="2"/>
      <c r="N51" s="2"/>
      <c r="O51" s="2"/>
      <c r="P51" s="3"/>
    </row>
    <row r="52" spans="1:16" ht="22.5">
      <c r="A52" s="11">
        <v>48</v>
      </c>
      <c r="B52" s="5" t="s">
        <v>3</v>
      </c>
      <c r="C52" s="6">
        <v>7967000</v>
      </c>
      <c r="D52" s="5">
        <f>'99'!D52+12</f>
        <v>129</v>
      </c>
      <c r="E52" s="5">
        <v>4</v>
      </c>
      <c r="F52" s="7">
        <f>'99'!F52+'99'!G52</f>
        <v>7966999.5</v>
      </c>
      <c r="G52" s="7">
        <v>0</v>
      </c>
      <c r="H52" s="7">
        <v>0</v>
      </c>
      <c r="I52" s="2"/>
      <c r="J52" s="2"/>
      <c r="K52" s="2"/>
      <c r="L52" s="2"/>
      <c r="M52" s="2"/>
      <c r="N52" s="2"/>
      <c r="O52" s="2"/>
      <c r="P52" s="3"/>
    </row>
    <row r="53" spans="1:16" ht="22.5">
      <c r="A53" s="11">
        <v>49</v>
      </c>
      <c r="B53" s="5" t="s">
        <v>18</v>
      </c>
      <c r="C53" s="6">
        <v>50000</v>
      </c>
      <c r="D53" s="5">
        <f>'99'!D53+12</f>
        <v>129</v>
      </c>
      <c r="E53" s="5">
        <v>4</v>
      </c>
      <c r="F53" s="7">
        <f>'99'!F53+'99'!G53</f>
        <v>50000</v>
      </c>
      <c r="G53" s="7">
        <f t="shared" si="0"/>
        <v>0</v>
      </c>
      <c r="H53" s="7">
        <f aca="true" t="shared" si="3" ref="H53:H84">C53-F53-G53</f>
        <v>0</v>
      </c>
      <c r="I53" s="2"/>
      <c r="J53" s="2"/>
      <c r="K53" s="2"/>
      <c r="L53" s="2"/>
      <c r="M53" s="2"/>
      <c r="N53" s="2"/>
      <c r="O53" s="2"/>
      <c r="P53" s="3"/>
    </row>
    <row r="54" spans="1:16" ht="22.5">
      <c r="A54" s="11">
        <v>50</v>
      </c>
      <c r="B54" s="5" t="s">
        <v>18</v>
      </c>
      <c r="C54" s="6">
        <v>50000</v>
      </c>
      <c r="D54" s="5">
        <f>'99'!D54+12</f>
        <v>129</v>
      </c>
      <c r="E54" s="5">
        <v>4</v>
      </c>
      <c r="F54" s="7">
        <f>'99'!F54+'99'!G54</f>
        <v>50000</v>
      </c>
      <c r="G54" s="7">
        <f t="shared" si="0"/>
        <v>0</v>
      </c>
      <c r="H54" s="7">
        <f t="shared" si="3"/>
        <v>0</v>
      </c>
      <c r="I54" s="2"/>
      <c r="J54" s="2"/>
      <c r="K54" s="2"/>
      <c r="L54" s="2"/>
      <c r="M54" s="2"/>
      <c r="N54" s="2"/>
      <c r="O54" s="2"/>
      <c r="P54" s="3"/>
    </row>
    <row r="55" spans="1:16" ht="22.5">
      <c r="A55" s="11">
        <v>51</v>
      </c>
      <c r="B55" s="5" t="s">
        <v>18</v>
      </c>
      <c r="C55" s="6">
        <v>50000</v>
      </c>
      <c r="D55" s="5">
        <f>'99'!D55+12</f>
        <v>129</v>
      </c>
      <c r="E55" s="5">
        <v>4</v>
      </c>
      <c r="F55" s="7">
        <f>'99'!F55+'99'!G55</f>
        <v>50000</v>
      </c>
      <c r="G55" s="7">
        <f t="shared" si="0"/>
        <v>0</v>
      </c>
      <c r="H55" s="7">
        <f t="shared" si="3"/>
        <v>0</v>
      </c>
      <c r="I55" s="2"/>
      <c r="J55" s="2"/>
      <c r="K55" s="2"/>
      <c r="L55" s="2"/>
      <c r="M55" s="2"/>
      <c r="N55" s="2"/>
      <c r="O55" s="2"/>
      <c r="P55" s="3"/>
    </row>
    <row r="56" spans="1:16" ht="22.5">
      <c r="A56" s="11">
        <v>52</v>
      </c>
      <c r="B56" s="5" t="s">
        <v>65</v>
      </c>
      <c r="C56" s="6">
        <v>3800000</v>
      </c>
      <c r="D56" s="5">
        <f>'99'!D56+12</f>
        <v>129</v>
      </c>
      <c r="E56" s="5">
        <v>4</v>
      </c>
      <c r="F56" s="7">
        <f>'99'!F56+'99'!G56</f>
        <v>3800000</v>
      </c>
      <c r="G56" s="7">
        <f t="shared" si="0"/>
        <v>0</v>
      </c>
      <c r="H56" s="7">
        <f t="shared" si="3"/>
        <v>0</v>
      </c>
      <c r="I56" s="2"/>
      <c r="J56" s="2"/>
      <c r="K56" s="2"/>
      <c r="L56" s="2"/>
      <c r="M56" s="2"/>
      <c r="N56" s="2"/>
      <c r="O56" s="2"/>
      <c r="P56" s="3"/>
    </row>
    <row r="57" spans="1:16" ht="22.5">
      <c r="A57" s="11">
        <v>53</v>
      </c>
      <c r="B57" s="5" t="s">
        <v>31</v>
      </c>
      <c r="C57" s="6">
        <v>7622000</v>
      </c>
      <c r="D57" s="5">
        <f>'99'!D57+12</f>
        <v>129</v>
      </c>
      <c r="E57" s="5">
        <v>10</v>
      </c>
      <c r="F57" s="7">
        <f>'99'!F57+'99'!G57</f>
        <v>7622000</v>
      </c>
      <c r="G57" s="7">
        <f t="shared" si="0"/>
        <v>0</v>
      </c>
      <c r="H57" s="7">
        <f t="shared" si="3"/>
        <v>0</v>
      </c>
      <c r="I57" s="2"/>
      <c r="J57" s="2"/>
      <c r="K57" s="2"/>
      <c r="L57" s="2"/>
      <c r="M57" s="2"/>
      <c r="N57" s="2"/>
      <c r="O57" s="2"/>
      <c r="P57" s="3"/>
    </row>
    <row r="58" spans="1:16" ht="22.5">
      <c r="A58" s="11">
        <v>54</v>
      </c>
      <c r="B58" s="5" t="s">
        <v>32</v>
      </c>
      <c r="C58" s="6">
        <v>2180000</v>
      </c>
      <c r="D58" s="5">
        <f>'99'!D58+12</f>
        <v>128</v>
      </c>
      <c r="E58" s="5">
        <v>10</v>
      </c>
      <c r="F58" s="7">
        <f>'99'!F58+'99'!G58</f>
        <v>2180000</v>
      </c>
      <c r="G58" s="7">
        <f t="shared" si="0"/>
        <v>0</v>
      </c>
      <c r="H58" s="7">
        <f t="shared" si="3"/>
        <v>0</v>
      </c>
      <c r="I58" s="2"/>
      <c r="J58" s="2"/>
      <c r="K58" s="2"/>
      <c r="L58" s="2"/>
      <c r="M58" s="2"/>
      <c r="N58" s="2"/>
      <c r="O58" s="2"/>
      <c r="P58" s="3"/>
    </row>
    <row r="59" spans="1:16" ht="22.5">
      <c r="A59" s="11">
        <v>55</v>
      </c>
      <c r="B59" s="5" t="s">
        <v>32</v>
      </c>
      <c r="C59" s="6">
        <v>2180000</v>
      </c>
      <c r="D59" s="5">
        <f>'99'!D59+12</f>
        <v>128</v>
      </c>
      <c r="E59" s="5">
        <v>10</v>
      </c>
      <c r="F59" s="7">
        <f>'99'!F59+'99'!G59</f>
        <v>2180000</v>
      </c>
      <c r="G59" s="7">
        <f t="shared" si="0"/>
        <v>0</v>
      </c>
      <c r="H59" s="7">
        <f t="shared" si="3"/>
        <v>0</v>
      </c>
      <c r="I59" s="2"/>
      <c r="J59" s="2"/>
      <c r="K59" s="2"/>
      <c r="L59" s="2"/>
      <c r="M59" s="2"/>
      <c r="N59" s="2"/>
      <c r="O59" s="2"/>
      <c r="P59" s="3"/>
    </row>
    <row r="60" spans="1:16" ht="22.5">
      <c r="A60" s="11">
        <v>56</v>
      </c>
      <c r="B60" s="7" t="s">
        <v>33</v>
      </c>
      <c r="C60" s="6">
        <v>350000</v>
      </c>
      <c r="D60" s="5">
        <f>'99'!D60+12</f>
        <v>128</v>
      </c>
      <c r="E60" s="5">
        <v>10</v>
      </c>
      <c r="F60" s="7">
        <f>'99'!F60+'99'!G60</f>
        <v>350000</v>
      </c>
      <c r="G60" s="7">
        <f t="shared" si="0"/>
        <v>0</v>
      </c>
      <c r="H60" s="7">
        <f t="shared" si="3"/>
        <v>0</v>
      </c>
      <c r="I60" s="2"/>
      <c r="J60" s="2"/>
      <c r="K60" s="2"/>
      <c r="L60" s="2"/>
      <c r="M60" s="2"/>
      <c r="N60" s="2"/>
      <c r="O60" s="2"/>
      <c r="P60" s="3"/>
    </row>
    <row r="61" spans="1:16" ht="22.5">
      <c r="A61" s="11">
        <v>57</v>
      </c>
      <c r="B61" s="7" t="s">
        <v>33</v>
      </c>
      <c r="C61" s="6">
        <v>350000</v>
      </c>
      <c r="D61" s="5">
        <f>'99'!D61+12</f>
        <v>128</v>
      </c>
      <c r="E61" s="5">
        <v>10</v>
      </c>
      <c r="F61" s="7">
        <f>'99'!F61+'99'!G61</f>
        <v>350000</v>
      </c>
      <c r="G61" s="7">
        <f t="shared" si="0"/>
        <v>0</v>
      </c>
      <c r="H61" s="7">
        <f t="shared" si="3"/>
        <v>0</v>
      </c>
      <c r="I61" s="2"/>
      <c r="J61" s="2"/>
      <c r="K61" s="2"/>
      <c r="L61" s="2"/>
      <c r="M61" s="2"/>
      <c r="N61" s="2"/>
      <c r="O61" s="2"/>
      <c r="P61" s="3"/>
    </row>
    <row r="62" spans="1:16" ht="22.5">
      <c r="A62" s="11">
        <v>58</v>
      </c>
      <c r="B62" s="7" t="s">
        <v>33</v>
      </c>
      <c r="C62" s="6">
        <v>250000</v>
      </c>
      <c r="D62" s="5">
        <f>'99'!D62+12</f>
        <v>128</v>
      </c>
      <c r="E62" s="5">
        <v>10</v>
      </c>
      <c r="F62" s="7">
        <f>'99'!F62+'99'!G62</f>
        <v>250000</v>
      </c>
      <c r="G62" s="7">
        <f t="shared" si="0"/>
        <v>0</v>
      </c>
      <c r="H62" s="7">
        <f t="shared" si="3"/>
        <v>0</v>
      </c>
      <c r="I62" s="2"/>
      <c r="J62" s="2"/>
      <c r="K62" s="2"/>
      <c r="L62" s="2"/>
      <c r="M62" s="2"/>
      <c r="N62" s="2"/>
      <c r="O62" s="2"/>
      <c r="P62" s="3"/>
    </row>
    <row r="63" spans="1:16" ht="22.5">
      <c r="A63" s="11">
        <v>59</v>
      </c>
      <c r="B63" s="5" t="s">
        <v>34</v>
      </c>
      <c r="C63" s="6">
        <v>550000</v>
      </c>
      <c r="D63" s="5">
        <f>'99'!D63+12</f>
        <v>127</v>
      </c>
      <c r="E63" s="5">
        <v>10</v>
      </c>
      <c r="F63" s="7">
        <f>'99'!F63+'99'!G63</f>
        <v>550000</v>
      </c>
      <c r="G63" s="7">
        <f t="shared" si="0"/>
        <v>0</v>
      </c>
      <c r="H63" s="7">
        <f t="shared" si="3"/>
        <v>0</v>
      </c>
      <c r="I63" s="2"/>
      <c r="J63" s="2"/>
      <c r="K63" s="2"/>
      <c r="L63" s="2"/>
      <c r="M63" s="2"/>
      <c r="N63" s="2"/>
      <c r="O63" s="2"/>
      <c r="P63" s="3"/>
    </row>
    <row r="64" spans="1:16" ht="22.5">
      <c r="A64" s="11">
        <v>60</v>
      </c>
      <c r="B64" s="5" t="s">
        <v>19</v>
      </c>
      <c r="C64" s="6">
        <v>165000</v>
      </c>
      <c r="D64" s="5">
        <f>'99'!D64+12</f>
        <v>127</v>
      </c>
      <c r="E64" s="5">
        <v>4</v>
      </c>
      <c r="F64" s="7">
        <f>'99'!F64+'99'!G64</f>
        <v>165000</v>
      </c>
      <c r="G64" s="7">
        <f t="shared" si="0"/>
        <v>0</v>
      </c>
      <c r="H64" s="7">
        <f t="shared" si="3"/>
        <v>0</v>
      </c>
      <c r="I64" s="2"/>
      <c r="J64" s="2"/>
      <c r="K64" s="2"/>
      <c r="L64" s="2"/>
      <c r="M64" s="2"/>
      <c r="N64" s="2"/>
      <c r="O64" s="2"/>
      <c r="P64" s="3"/>
    </row>
    <row r="65" spans="1:16" ht="22.5">
      <c r="A65" s="11">
        <v>61</v>
      </c>
      <c r="B65" s="5" t="s">
        <v>35</v>
      </c>
      <c r="C65" s="6">
        <f>1300000+5200000</f>
        <v>6500000</v>
      </c>
      <c r="D65" s="5">
        <f>'99'!D65+12</f>
        <v>127</v>
      </c>
      <c r="E65" s="5">
        <v>10</v>
      </c>
      <c r="F65" s="7">
        <f>'99'!F65+'99'!G65</f>
        <v>6500000</v>
      </c>
      <c r="G65" s="7">
        <f t="shared" si="0"/>
        <v>0</v>
      </c>
      <c r="H65" s="7">
        <f t="shared" si="3"/>
        <v>0</v>
      </c>
      <c r="I65" s="2"/>
      <c r="J65" s="2"/>
      <c r="K65" s="2"/>
      <c r="L65" s="2"/>
      <c r="M65" s="2"/>
      <c r="N65" s="2"/>
      <c r="O65" s="2"/>
      <c r="P65" s="3"/>
    </row>
    <row r="66" spans="1:16" ht="22.5">
      <c r="A66" s="11">
        <v>62</v>
      </c>
      <c r="B66" s="5" t="s">
        <v>37</v>
      </c>
      <c r="C66" s="6">
        <v>3350000</v>
      </c>
      <c r="D66" s="5">
        <f>'99'!D66+12</f>
        <v>125</v>
      </c>
      <c r="E66" s="5">
        <v>10</v>
      </c>
      <c r="F66" s="7">
        <f>'99'!F66+'99'!G66</f>
        <v>3350000</v>
      </c>
      <c r="G66" s="7">
        <f t="shared" si="0"/>
        <v>0</v>
      </c>
      <c r="H66" s="7">
        <f t="shared" si="3"/>
        <v>0</v>
      </c>
      <c r="I66" s="2"/>
      <c r="J66" s="2"/>
      <c r="K66" s="2"/>
      <c r="L66" s="2"/>
      <c r="M66" s="2"/>
      <c r="N66" s="2"/>
      <c r="O66" s="2"/>
      <c r="P66" s="3"/>
    </row>
    <row r="67" spans="1:16" ht="22.5">
      <c r="A67" s="11">
        <v>63</v>
      </c>
      <c r="B67" s="5" t="s">
        <v>63</v>
      </c>
      <c r="C67" s="6">
        <v>600000</v>
      </c>
      <c r="D67" s="5">
        <f>'99'!D67+12</f>
        <v>125</v>
      </c>
      <c r="E67" s="5">
        <v>10</v>
      </c>
      <c r="F67" s="7">
        <f>'99'!F67+'99'!G67</f>
        <v>600000</v>
      </c>
      <c r="G67" s="7">
        <f t="shared" si="0"/>
        <v>0</v>
      </c>
      <c r="H67" s="7">
        <f t="shared" si="3"/>
        <v>0</v>
      </c>
      <c r="I67" s="2"/>
      <c r="J67" s="2"/>
      <c r="K67" s="2"/>
      <c r="L67" s="2"/>
      <c r="M67" s="2"/>
      <c r="N67" s="2"/>
      <c r="O67" s="2"/>
      <c r="P67" s="3"/>
    </row>
    <row r="68" spans="1:16" ht="22.5">
      <c r="A68" s="11">
        <v>64</v>
      </c>
      <c r="B68" s="5" t="s">
        <v>38</v>
      </c>
      <c r="C68" s="6">
        <v>890000</v>
      </c>
      <c r="D68" s="5">
        <f>'99'!D68+12</f>
        <v>125</v>
      </c>
      <c r="E68" s="5">
        <v>10</v>
      </c>
      <c r="F68" s="7">
        <f>'99'!F68+'99'!G68</f>
        <v>890000</v>
      </c>
      <c r="G68" s="7">
        <f t="shared" si="0"/>
        <v>0</v>
      </c>
      <c r="H68" s="7">
        <f t="shared" si="3"/>
        <v>0</v>
      </c>
      <c r="I68" s="2"/>
      <c r="J68" s="2"/>
      <c r="K68" s="2"/>
      <c r="L68" s="2"/>
      <c r="M68" s="2"/>
      <c r="N68" s="2"/>
      <c r="O68" s="2"/>
      <c r="P68" s="3"/>
    </row>
    <row r="69" spans="1:16" ht="22.5">
      <c r="A69" s="11">
        <v>65</v>
      </c>
      <c r="B69" s="7" t="s">
        <v>39</v>
      </c>
      <c r="C69" s="6">
        <v>35980000</v>
      </c>
      <c r="D69" s="5">
        <f>'99'!D69+12</f>
        <v>125</v>
      </c>
      <c r="E69" s="5">
        <v>10</v>
      </c>
      <c r="F69" s="7">
        <f>'99'!F69+'99'!G69</f>
        <v>35980000</v>
      </c>
      <c r="G69" s="7">
        <f t="shared" si="0"/>
        <v>0</v>
      </c>
      <c r="H69" s="7">
        <f t="shared" si="3"/>
        <v>0</v>
      </c>
      <c r="I69" s="2"/>
      <c r="J69" s="2"/>
      <c r="K69" s="2"/>
      <c r="L69" s="2"/>
      <c r="M69" s="2"/>
      <c r="N69" s="2"/>
      <c r="O69" s="2"/>
      <c r="P69" s="3"/>
    </row>
    <row r="70" spans="1:16" ht="22.5">
      <c r="A70" s="11">
        <v>66</v>
      </c>
      <c r="B70" s="7" t="s">
        <v>40</v>
      </c>
      <c r="C70" s="6">
        <v>1560000</v>
      </c>
      <c r="D70" s="5">
        <f>'99'!D70+12</f>
        <v>125</v>
      </c>
      <c r="E70" s="5">
        <v>10</v>
      </c>
      <c r="F70" s="7">
        <f>'99'!F70+'99'!G70</f>
        <v>1560000</v>
      </c>
      <c r="G70" s="7">
        <f aca="true" t="shared" si="4" ref="G70:G133">IF(C70=F70,0,C70/E70)</f>
        <v>0</v>
      </c>
      <c r="H70" s="7">
        <f t="shared" si="3"/>
        <v>0</v>
      </c>
      <c r="I70" s="2"/>
      <c r="J70" s="2"/>
      <c r="K70" s="2"/>
      <c r="L70" s="2"/>
      <c r="M70" s="2"/>
      <c r="N70" s="2"/>
      <c r="O70" s="2"/>
      <c r="P70" s="3"/>
    </row>
    <row r="71" spans="1:16" ht="22.5">
      <c r="A71" s="11">
        <v>67</v>
      </c>
      <c r="B71" s="7" t="s">
        <v>40</v>
      </c>
      <c r="C71" s="6">
        <v>1560000</v>
      </c>
      <c r="D71" s="5">
        <f>'99'!D71+12</f>
        <v>125</v>
      </c>
      <c r="E71" s="5">
        <v>10</v>
      </c>
      <c r="F71" s="7">
        <f>'99'!F71+'99'!G71</f>
        <v>1560000</v>
      </c>
      <c r="G71" s="7">
        <f t="shared" si="4"/>
        <v>0</v>
      </c>
      <c r="H71" s="7">
        <f t="shared" si="3"/>
        <v>0</v>
      </c>
      <c r="I71" s="2"/>
      <c r="J71" s="2"/>
      <c r="K71" s="2"/>
      <c r="L71" s="2"/>
      <c r="M71" s="2"/>
      <c r="N71" s="2"/>
      <c r="O71" s="2"/>
      <c r="P71" s="3"/>
    </row>
    <row r="72" spans="1:16" ht="22.5">
      <c r="A72" s="11">
        <v>68</v>
      </c>
      <c r="B72" s="7" t="s">
        <v>41</v>
      </c>
      <c r="C72" s="6">
        <v>14500000</v>
      </c>
      <c r="D72" s="5">
        <f>'99'!D72+12</f>
        <v>125</v>
      </c>
      <c r="E72" s="5">
        <v>10</v>
      </c>
      <c r="F72" s="7">
        <f>'99'!F72+'99'!G72</f>
        <v>14500000</v>
      </c>
      <c r="G72" s="7">
        <f t="shared" si="4"/>
        <v>0</v>
      </c>
      <c r="H72" s="7">
        <f t="shared" si="3"/>
        <v>0</v>
      </c>
      <c r="I72" s="2"/>
      <c r="J72" s="2"/>
      <c r="K72" s="2"/>
      <c r="L72" s="2"/>
      <c r="M72" s="2"/>
      <c r="N72" s="2"/>
      <c r="O72" s="2"/>
      <c r="P72" s="3"/>
    </row>
    <row r="73" spans="1:16" ht="22.5">
      <c r="A73" s="11">
        <v>69</v>
      </c>
      <c r="B73" s="7" t="s">
        <v>42</v>
      </c>
      <c r="C73" s="6">
        <v>1200000</v>
      </c>
      <c r="D73" s="5">
        <f>'99'!D73+12</f>
        <v>125</v>
      </c>
      <c r="E73" s="5">
        <v>10</v>
      </c>
      <c r="F73" s="7">
        <f>'99'!F73+'99'!G73</f>
        <v>1200000</v>
      </c>
      <c r="G73" s="7">
        <f t="shared" si="4"/>
        <v>0</v>
      </c>
      <c r="H73" s="7">
        <f t="shared" si="3"/>
        <v>0</v>
      </c>
      <c r="I73" s="2"/>
      <c r="J73" s="2"/>
      <c r="K73" s="2"/>
      <c r="L73" s="2"/>
      <c r="M73" s="2"/>
      <c r="N73" s="2"/>
      <c r="O73" s="2"/>
      <c r="P73" s="3"/>
    </row>
    <row r="74" spans="1:16" ht="22.5">
      <c r="A74" s="11">
        <v>70</v>
      </c>
      <c r="B74" s="7" t="s">
        <v>42</v>
      </c>
      <c r="C74" s="6">
        <v>1200000</v>
      </c>
      <c r="D74" s="5">
        <f>'99'!D74+12</f>
        <v>125</v>
      </c>
      <c r="E74" s="5">
        <v>10</v>
      </c>
      <c r="F74" s="7">
        <f>'99'!F74+'99'!G74</f>
        <v>1200000</v>
      </c>
      <c r="G74" s="7">
        <f t="shared" si="4"/>
        <v>0</v>
      </c>
      <c r="H74" s="7">
        <f t="shared" si="3"/>
        <v>0</v>
      </c>
      <c r="I74" s="2"/>
      <c r="J74" s="2"/>
      <c r="K74" s="2"/>
      <c r="L74" s="2"/>
      <c r="M74" s="2"/>
      <c r="N74" s="2"/>
      <c r="O74" s="2"/>
      <c r="P74" s="3"/>
    </row>
    <row r="75" spans="1:16" ht="22.5">
      <c r="A75" s="11">
        <v>71</v>
      </c>
      <c r="B75" s="7" t="s">
        <v>42</v>
      </c>
      <c r="C75" s="6">
        <v>1200000</v>
      </c>
      <c r="D75" s="5">
        <f>'99'!D75+12</f>
        <v>125</v>
      </c>
      <c r="E75" s="5">
        <v>10</v>
      </c>
      <c r="F75" s="7">
        <f>'99'!F75+'99'!G75</f>
        <v>1200000</v>
      </c>
      <c r="G75" s="7">
        <f t="shared" si="4"/>
        <v>0</v>
      </c>
      <c r="H75" s="7">
        <f t="shared" si="3"/>
        <v>0</v>
      </c>
      <c r="I75" s="2"/>
      <c r="J75" s="2"/>
      <c r="K75" s="2"/>
      <c r="L75" s="2"/>
      <c r="M75" s="2"/>
      <c r="N75" s="2"/>
      <c r="O75" s="2"/>
      <c r="P75" s="3"/>
    </row>
    <row r="76" spans="1:16" ht="22.5">
      <c r="A76" s="11">
        <v>72</v>
      </c>
      <c r="B76" s="7" t="s">
        <v>42</v>
      </c>
      <c r="C76" s="6">
        <v>1200000</v>
      </c>
      <c r="D76" s="5">
        <f>'99'!D76+12</f>
        <v>125</v>
      </c>
      <c r="E76" s="5">
        <v>10</v>
      </c>
      <c r="F76" s="7">
        <f>'99'!F76+'99'!G76</f>
        <v>1200000</v>
      </c>
      <c r="G76" s="7">
        <f t="shared" si="4"/>
        <v>0</v>
      </c>
      <c r="H76" s="7">
        <f t="shared" si="3"/>
        <v>0</v>
      </c>
      <c r="I76" s="2"/>
      <c r="J76" s="2"/>
      <c r="K76" s="2"/>
      <c r="L76" s="2"/>
      <c r="M76" s="2"/>
      <c r="N76" s="2"/>
      <c r="O76" s="2"/>
      <c r="P76" s="3"/>
    </row>
    <row r="77" spans="1:16" ht="22.5">
      <c r="A77" s="11">
        <v>73</v>
      </c>
      <c r="B77" s="7" t="s">
        <v>42</v>
      </c>
      <c r="C77" s="6">
        <v>1200000</v>
      </c>
      <c r="D77" s="5">
        <f>'99'!D77+12</f>
        <v>125</v>
      </c>
      <c r="E77" s="5">
        <v>10</v>
      </c>
      <c r="F77" s="7">
        <f>'99'!F77+'99'!G77</f>
        <v>1200000</v>
      </c>
      <c r="G77" s="7">
        <f t="shared" si="4"/>
        <v>0</v>
      </c>
      <c r="H77" s="7">
        <f t="shared" si="3"/>
        <v>0</v>
      </c>
      <c r="I77" s="2"/>
      <c r="J77" s="2"/>
      <c r="K77" s="2"/>
      <c r="L77" s="2"/>
      <c r="M77" s="2"/>
      <c r="N77" s="2"/>
      <c r="O77" s="2"/>
      <c r="P77" s="3"/>
    </row>
    <row r="78" spans="1:16" ht="22.5">
      <c r="A78" s="11">
        <v>74</v>
      </c>
      <c r="B78" s="7" t="s">
        <v>42</v>
      </c>
      <c r="C78" s="6">
        <v>1200000</v>
      </c>
      <c r="D78" s="5">
        <f>'99'!D78+12</f>
        <v>125</v>
      </c>
      <c r="E78" s="5">
        <v>10</v>
      </c>
      <c r="F78" s="7">
        <f>'99'!F78+'99'!G78</f>
        <v>1200000</v>
      </c>
      <c r="G78" s="7">
        <f t="shared" si="4"/>
        <v>0</v>
      </c>
      <c r="H78" s="7">
        <f t="shared" si="3"/>
        <v>0</v>
      </c>
      <c r="I78" s="2"/>
      <c r="J78" s="2"/>
      <c r="K78" s="2"/>
      <c r="L78" s="2"/>
      <c r="M78" s="2"/>
      <c r="N78" s="2"/>
      <c r="O78" s="2"/>
      <c r="P78" s="3"/>
    </row>
    <row r="79" spans="1:16" ht="22.5">
      <c r="A79" s="11">
        <v>75</v>
      </c>
      <c r="B79" s="7" t="s">
        <v>42</v>
      </c>
      <c r="C79" s="6">
        <v>1200000</v>
      </c>
      <c r="D79" s="5">
        <f>'99'!D79+12</f>
        <v>125</v>
      </c>
      <c r="E79" s="5">
        <v>10</v>
      </c>
      <c r="F79" s="7">
        <f>'99'!F79+'99'!G79</f>
        <v>1200000</v>
      </c>
      <c r="G79" s="7">
        <f t="shared" si="4"/>
        <v>0</v>
      </c>
      <c r="H79" s="7">
        <f t="shared" si="3"/>
        <v>0</v>
      </c>
      <c r="I79" s="2"/>
      <c r="J79" s="2"/>
      <c r="K79" s="2"/>
      <c r="L79" s="2"/>
      <c r="M79" s="2"/>
      <c r="N79" s="2"/>
      <c r="O79" s="2"/>
      <c r="P79" s="3"/>
    </row>
    <row r="80" spans="1:16" ht="22.5">
      <c r="A80" s="11">
        <v>76</v>
      </c>
      <c r="B80" s="7" t="s">
        <v>43</v>
      </c>
      <c r="C80" s="6">
        <v>2200000</v>
      </c>
      <c r="D80" s="5">
        <f>'99'!D80+12</f>
        <v>125</v>
      </c>
      <c r="E80" s="5">
        <v>10</v>
      </c>
      <c r="F80" s="7">
        <f>'99'!F80+'99'!G80</f>
        <v>2200000</v>
      </c>
      <c r="G80" s="7">
        <f t="shared" si="4"/>
        <v>0</v>
      </c>
      <c r="H80" s="7">
        <f t="shared" si="3"/>
        <v>0</v>
      </c>
      <c r="I80" s="2"/>
      <c r="J80" s="2"/>
      <c r="K80" s="2"/>
      <c r="L80" s="2"/>
      <c r="M80" s="2"/>
      <c r="N80" s="2"/>
      <c r="O80" s="2"/>
      <c r="P80" s="3"/>
    </row>
    <row r="81" spans="1:16" ht="22.5">
      <c r="A81" s="11">
        <v>77</v>
      </c>
      <c r="B81" s="7" t="s">
        <v>44</v>
      </c>
      <c r="C81" s="6">
        <v>650000</v>
      </c>
      <c r="D81" s="5">
        <f>'99'!D81+12</f>
        <v>125</v>
      </c>
      <c r="E81" s="5">
        <v>10</v>
      </c>
      <c r="F81" s="7">
        <f>'99'!F81+'99'!G81</f>
        <v>650000</v>
      </c>
      <c r="G81" s="7">
        <f t="shared" si="4"/>
        <v>0</v>
      </c>
      <c r="H81" s="7">
        <f t="shared" si="3"/>
        <v>0</v>
      </c>
      <c r="I81" s="2"/>
      <c r="J81" s="2"/>
      <c r="K81" s="2"/>
      <c r="L81" s="2"/>
      <c r="M81" s="2"/>
      <c r="N81" s="2"/>
      <c r="O81" s="2"/>
      <c r="P81" s="3"/>
    </row>
    <row r="82" spans="1:16" ht="22.5">
      <c r="A82" s="11">
        <v>78</v>
      </c>
      <c r="B82" s="7" t="s">
        <v>44</v>
      </c>
      <c r="C82" s="6">
        <v>650000</v>
      </c>
      <c r="D82" s="5">
        <f>'99'!D82+12</f>
        <v>125</v>
      </c>
      <c r="E82" s="5">
        <v>10</v>
      </c>
      <c r="F82" s="7">
        <f>'99'!F82+'99'!G82</f>
        <v>650000</v>
      </c>
      <c r="G82" s="7">
        <f t="shared" si="4"/>
        <v>0</v>
      </c>
      <c r="H82" s="7">
        <f t="shared" si="3"/>
        <v>0</v>
      </c>
      <c r="I82" s="2"/>
      <c r="J82" s="2"/>
      <c r="K82" s="2"/>
      <c r="L82" s="2"/>
      <c r="M82" s="2"/>
      <c r="N82" s="2"/>
      <c r="O82" s="2"/>
      <c r="P82" s="3"/>
    </row>
    <row r="83" spans="1:16" ht="22.5">
      <c r="A83" s="11">
        <v>79</v>
      </c>
      <c r="B83" s="7" t="s">
        <v>44</v>
      </c>
      <c r="C83" s="6">
        <v>650000</v>
      </c>
      <c r="D83" s="5">
        <f>'99'!D83+12</f>
        <v>125</v>
      </c>
      <c r="E83" s="5">
        <v>10</v>
      </c>
      <c r="F83" s="7">
        <f>'99'!F83+'99'!G83</f>
        <v>650000</v>
      </c>
      <c r="G83" s="7">
        <f t="shared" si="4"/>
        <v>0</v>
      </c>
      <c r="H83" s="7">
        <f t="shared" si="3"/>
        <v>0</v>
      </c>
      <c r="I83" s="2"/>
      <c r="J83" s="2"/>
      <c r="K83" s="2"/>
      <c r="L83" s="2"/>
      <c r="M83" s="2"/>
      <c r="N83" s="2"/>
      <c r="O83" s="2"/>
      <c r="P83" s="3"/>
    </row>
    <row r="84" spans="1:16" ht="22.5">
      <c r="A84" s="11">
        <v>80</v>
      </c>
      <c r="B84" s="7" t="s">
        <v>44</v>
      </c>
      <c r="C84" s="6">
        <v>650000</v>
      </c>
      <c r="D84" s="5">
        <f>'99'!D84+12</f>
        <v>125</v>
      </c>
      <c r="E84" s="5">
        <v>10</v>
      </c>
      <c r="F84" s="7">
        <f>'99'!F84+'99'!G84</f>
        <v>650000</v>
      </c>
      <c r="G84" s="7">
        <f t="shared" si="4"/>
        <v>0</v>
      </c>
      <c r="H84" s="7">
        <f t="shared" si="3"/>
        <v>0</v>
      </c>
      <c r="I84" s="2"/>
      <c r="J84" s="2"/>
      <c r="K84" s="2"/>
      <c r="L84" s="2"/>
      <c r="M84" s="2"/>
      <c r="N84" s="2"/>
      <c r="O84" s="2"/>
      <c r="P84" s="3"/>
    </row>
    <row r="85" spans="1:16" ht="22.5">
      <c r="A85" s="11">
        <v>81</v>
      </c>
      <c r="B85" s="7" t="s">
        <v>45</v>
      </c>
      <c r="C85" s="6">
        <v>580000</v>
      </c>
      <c r="D85" s="5">
        <f>'99'!D85+12</f>
        <v>125</v>
      </c>
      <c r="E85" s="5">
        <v>10</v>
      </c>
      <c r="F85" s="7">
        <f>'99'!F85+'99'!G85</f>
        <v>580000</v>
      </c>
      <c r="G85" s="7">
        <f t="shared" si="4"/>
        <v>0</v>
      </c>
      <c r="H85" s="7">
        <f aca="true" t="shared" si="5" ref="H85:H116">C85-F85-G85</f>
        <v>0</v>
      </c>
      <c r="I85" s="2"/>
      <c r="J85" s="2"/>
      <c r="K85" s="2"/>
      <c r="L85" s="2"/>
      <c r="M85" s="2"/>
      <c r="N85" s="2"/>
      <c r="O85" s="2"/>
      <c r="P85" s="3"/>
    </row>
    <row r="86" spans="1:16" ht="22.5">
      <c r="A86" s="11">
        <v>82</v>
      </c>
      <c r="B86" s="7" t="s">
        <v>45</v>
      </c>
      <c r="C86" s="6">
        <v>580000</v>
      </c>
      <c r="D86" s="5">
        <f>'99'!D86+12</f>
        <v>125</v>
      </c>
      <c r="E86" s="5">
        <v>10</v>
      </c>
      <c r="F86" s="7">
        <f>'99'!F86+'99'!G86</f>
        <v>580000</v>
      </c>
      <c r="G86" s="7">
        <f t="shared" si="4"/>
        <v>0</v>
      </c>
      <c r="H86" s="7">
        <f t="shared" si="5"/>
        <v>0</v>
      </c>
      <c r="I86" s="2"/>
      <c r="J86" s="2"/>
      <c r="K86" s="2"/>
      <c r="L86" s="2"/>
      <c r="M86" s="2"/>
      <c r="N86" s="2"/>
      <c r="O86" s="2"/>
      <c r="P86" s="3"/>
    </row>
    <row r="87" spans="1:16" ht="22.5">
      <c r="A87" s="11">
        <v>83</v>
      </c>
      <c r="B87" s="7" t="s">
        <v>45</v>
      </c>
      <c r="C87" s="6">
        <v>580000</v>
      </c>
      <c r="D87" s="5">
        <f>'99'!D87+12</f>
        <v>125</v>
      </c>
      <c r="E87" s="5">
        <v>10</v>
      </c>
      <c r="F87" s="7">
        <f>'99'!F87+'99'!G87</f>
        <v>580000</v>
      </c>
      <c r="G87" s="7">
        <f t="shared" si="4"/>
        <v>0</v>
      </c>
      <c r="H87" s="7">
        <f t="shared" si="5"/>
        <v>0</v>
      </c>
      <c r="I87" s="2"/>
      <c r="J87" s="2"/>
      <c r="K87" s="2"/>
      <c r="L87" s="2"/>
      <c r="M87" s="2"/>
      <c r="N87" s="2"/>
      <c r="O87" s="2"/>
      <c r="P87" s="3"/>
    </row>
    <row r="88" spans="1:16" ht="22.5">
      <c r="A88" s="11">
        <v>84</v>
      </c>
      <c r="B88" s="7" t="s">
        <v>45</v>
      </c>
      <c r="C88" s="6">
        <v>580000</v>
      </c>
      <c r="D88" s="5">
        <f>'99'!D88+12</f>
        <v>125</v>
      </c>
      <c r="E88" s="5">
        <v>10</v>
      </c>
      <c r="F88" s="7">
        <f>'99'!F88+'99'!G88</f>
        <v>580000</v>
      </c>
      <c r="G88" s="7">
        <f t="shared" si="4"/>
        <v>0</v>
      </c>
      <c r="H88" s="7">
        <f t="shared" si="5"/>
        <v>0</v>
      </c>
      <c r="I88" s="2"/>
      <c r="J88" s="2"/>
      <c r="K88" s="2"/>
      <c r="L88" s="2"/>
      <c r="M88" s="2"/>
      <c r="N88" s="2"/>
      <c r="O88" s="2"/>
      <c r="P88" s="3"/>
    </row>
    <row r="89" spans="1:16" ht="22.5">
      <c r="A89" s="11">
        <v>85</v>
      </c>
      <c r="B89" s="7" t="s">
        <v>46</v>
      </c>
      <c r="C89" s="6">
        <v>3500000</v>
      </c>
      <c r="D89" s="5">
        <f>'99'!D89+12</f>
        <v>125</v>
      </c>
      <c r="E89" s="5">
        <v>10</v>
      </c>
      <c r="F89" s="7">
        <f>'99'!F89+'99'!G89</f>
        <v>3500000</v>
      </c>
      <c r="G89" s="7">
        <f t="shared" si="4"/>
        <v>0</v>
      </c>
      <c r="H89" s="7">
        <f t="shared" si="5"/>
        <v>0</v>
      </c>
      <c r="I89" s="2"/>
      <c r="J89" s="2"/>
      <c r="K89" s="2"/>
      <c r="L89" s="2"/>
      <c r="M89" s="2"/>
      <c r="N89" s="2"/>
      <c r="O89" s="2"/>
      <c r="P89" s="3"/>
    </row>
    <row r="90" spans="1:16" ht="22.5">
      <c r="A90" s="11">
        <v>86</v>
      </c>
      <c r="B90" s="7" t="s">
        <v>46</v>
      </c>
      <c r="C90" s="6">
        <v>3500000</v>
      </c>
      <c r="D90" s="5">
        <f>'99'!D90+12</f>
        <v>125</v>
      </c>
      <c r="E90" s="5">
        <v>10</v>
      </c>
      <c r="F90" s="7">
        <f>'99'!F90+'99'!G90</f>
        <v>3500000</v>
      </c>
      <c r="G90" s="7">
        <f t="shared" si="4"/>
        <v>0</v>
      </c>
      <c r="H90" s="7">
        <f t="shared" si="5"/>
        <v>0</v>
      </c>
      <c r="I90" s="2"/>
      <c r="J90" s="2"/>
      <c r="K90" s="2"/>
      <c r="L90" s="2"/>
      <c r="M90" s="2"/>
      <c r="N90" s="2"/>
      <c r="O90" s="2"/>
      <c r="P90" s="3"/>
    </row>
    <row r="91" spans="1:16" ht="22.5">
      <c r="A91" s="11">
        <v>87</v>
      </c>
      <c r="B91" s="7" t="s">
        <v>46</v>
      </c>
      <c r="C91" s="6">
        <v>3500000</v>
      </c>
      <c r="D91" s="5">
        <f>'99'!D91+12</f>
        <v>125</v>
      </c>
      <c r="E91" s="5">
        <v>10</v>
      </c>
      <c r="F91" s="7">
        <f>'99'!F91+'99'!G91</f>
        <v>3500000</v>
      </c>
      <c r="G91" s="7">
        <f t="shared" si="4"/>
        <v>0</v>
      </c>
      <c r="H91" s="7">
        <f t="shared" si="5"/>
        <v>0</v>
      </c>
      <c r="I91" s="2"/>
      <c r="J91" s="2"/>
      <c r="K91" s="2"/>
      <c r="L91" s="2"/>
      <c r="M91" s="2"/>
      <c r="N91" s="2"/>
      <c r="O91" s="2"/>
      <c r="P91" s="3"/>
    </row>
    <row r="92" spans="1:16" ht="22.5">
      <c r="A92" s="11">
        <v>88</v>
      </c>
      <c r="B92" s="7" t="s">
        <v>47</v>
      </c>
      <c r="C92" s="6">
        <v>850000</v>
      </c>
      <c r="D92" s="5">
        <f>'99'!D92+12</f>
        <v>125</v>
      </c>
      <c r="E92" s="5">
        <v>10</v>
      </c>
      <c r="F92" s="7">
        <f>'99'!F92+'99'!G92</f>
        <v>850000</v>
      </c>
      <c r="G92" s="7">
        <f t="shared" si="4"/>
        <v>0</v>
      </c>
      <c r="H92" s="7">
        <f t="shared" si="5"/>
        <v>0</v>
      </c>
      <c r="I92" s="2"/>
      <c r="J92" s="2"/>
      <c r="K92" s="2"/>
      <c r="L92" s="2"/>
      <c r="M92" s="2"/>
      <c r="N92" s="2"/>
      <c r="O92" s="2"/>
      <c r="P92" s="3"/>
    </row>
    <row r="93" spans="1:16" ht="22.5">
      <c r="A93" s="11">
        <v>89</v>
      </c>
      <c r="B93" s="7" t="s">
        <v>47</v>
      </c>
      <c r="C93" s="6">
        <v>850000</v>
      </c>
      <c r="D93" s="5">
        <f>'99'!D93+12</f>
        <v>125</v>
      </c>
      <c r="E93" s="5">
        <v>10</v>
      </c>
      <c r="F93" s="7">
        <f>'99'!F93+'99'!G93</f>
        <v>850000</v>
      </c>
      <c r="G93" s="7">
        <f t="shared" si="4"/>
        <v>0</v>
      </c>
      <c r="H93" s="7">
        <f t="shared" si="5"/>
        <v>0</v>
      </c>
      <c r="I93" s="2"/>
      <c r="J93" s="2"/>
      <c r="K93" s="2"/>
      <c r="L93" s="2"/>
      <c r="M93" s="2"/>
      <c r="N93" s="2"/>
      <c r="O93" s="2"/>
      <c r="P93" s="3"/>
    </row>
    <row r="94" spans="1:16" ht="22.5">
      <c r="A94" s="11">
        <v>90</v>
      </c>
      <c r="B94" s="7" t="s">
        <v>47</v>
      </c>
      <c r="C94" s="6">
        <v>850000</v>
      </c>
      <c r="D94" s="5">
        <f>'99'!D94+12</f>
        <v>125</v>
      </c>
      <c r="E94" s="5">
        <v>10</v>
      </c>
      <c r="F94" s="7">
        <f>'99'!F94+'99'!G94</f>
        <v>850000</v>
      </c>
      <c r="G94" s="7">
        <f t="shared" si="4"/>
        <v>0</v>
      </c>
      <c r="H94" s="7">
        <f t="shared" si="5"/>
        <v>0</v>
      </c>
      <c r="I94" s="2"/>
      <c r="J94" s="2"/>
      <c r="K94" s="2"/>
      <c r="L94" s="2"/>
      <c r="M94" s="2"/>
      <c r="N94" s="2"/>
      <c r="O94" s="2"/>
      <c r="P94" s="3"/>
    </row>
    <row r="95" spans="1:16" ht="22.5">
      <c r="A95" s="11">
        <v>91</v>
      </c>
      <c r="B95" s="7" t="s">
        <v>47</v>
      </c>
      <c r="C95" s="6">
        <v>850000</v>
      </c>
      <c r="D95" s="5">
        <f>'99'!D95+12</f>
        <v>125</v>
      </c>
      <c r="E95" s="5">
        <v>10</v>
      </c>
      <c r="F95" s="7">
        <f>'99'!F95+'99'!G95</f>
        <v>850000</v>
      </c>
      <c r="G95" s="7">
        <f t="shared" si="4"/>
        <v>0</v>
      </c>
      <c r="H95" s="7">
        <f t="shared" si="5"/>
        <v>0</v>
      </c>
      <c r="I95" s="2"/>
      <c r="J95" s="2"/>
      <c r="K95" s="2"/>
      <c r="L95" s="2"/>
      <c r="M95" s="2"/>
      <c r="N95" s="2"/>
      <c r="O95" s="2"/>
      <c r="P95" s="3"/>
    </row>
    <row r="96" spans="1:16" ht="22.5">
      <c r="A96" s="11">
        <v>92</v>
      </c>
      <c r="B96" s="7" t="s">
        <v>15</v>
      </c>
      <c r="C96" s="6">
        <v>595000</v>
      </c>
      <c r="D96" s="5">
        <f>'99'!D96+12</f>
        <v>125</v>
      </c>
      <c r="E96" s="5">
        <v>10</v>
      </c>
      <c r="F96" s="7">
        <f>'99'!F96+'99'!G96</f>
        <v>595000</v>
      </c>
      <c r="G96" s="7">
        <f t="shared" si="4"/>
        <v>0</v>
      </c>
      <c r="H96" s="7">
        <f t="shared" si="5"/>
        <v>0</v>
      </c>
      <c r="I96" s="2"/>
      <c r="J96" s="2"/>
      <c r="K96" s="2"/>
      <c r="L96" s="2"/>
      <c r="M96" s="2"/>
      <c r="N96" s="2"/>
      <c r="O96" s="2"/>
      <c r="P96" s="3"/>
    </row>
    <row r="97" spans="1:16" ht="22.5">
      <c r="A97" s="11">
        <v>93</v>
      </c>
      <c r="B97" s="7" t="s">
        <v>15</v>
      </c>
      <c r="C97" s="6">
        <v>595000</v>
      </c>
      <c r="D97" s="5">
        <f>'99'!D97+12</f>
        <v>125</v>
      </c>
      <c r="E97" s="5">
        <v>10</v>
      </c>
      <c r="F97" s="7">
        <f>'99'!F97+'99'!G97</f>
        <v>595000</v>
      </c>
      <c r="G97" s="7">
        <f t="shared" si="4"/>
        <v>0</v>
      </c>
      <c r="H97" s="7">
        <f t="shared" si="5"/>
        <v>0</v>
      </c>
      <c r="I97" s="2"/>
      <c r="J97" s="2"/>
      <c r="K97" s="2"/>
      <c r="L97" s="2"/>
      <c r="M97" s="2"/>
      <c r="N97" s="2"/>
      <c r="O97" s="2"/>
      <c r="P97" s="3"/>
    </row>
    <row r="98" spans="1:16" ht="22.5">
      <c r="A98" s="11">
        <v>94</v>
      </c>
      <c r="B98" s="7" t="s">
        <v>48</v>
      </c>
      <c r="C98" s="6">
        <v>195000</v>
      </c>
      <c r="D98" s="5">
        <f>'99'!D98+12</f>
        <v>125</v>
      </c>
      <c r="E98" s="5">
        <v>10</v>
      </c>
      <c r="F98" s="7">
        <f>'99'!F98+'99'!G98</f>
        <v>195000</v>
      </c>
      <c r="G98" s="7">
        <f t="shared" si="4"/>
        <v>0</v>
      </c>
      <c r="H98" s="7">
        <f t="shared" si="5"/>
        <v>0</v>
      </c>
      <c r="I98" s="2"/>
      <c r="J98" s="2"/>
      <c r="K98" s="2"/>
      <c r="L98" s="2"/>
      <c r="M98" s="2"/>
      <c r="N98" s="2"/>
      <c r="O98" s="2"/>
      <c r="P98" s="3"/>
    </row>
    <row r="99" spans="1:16" ht="22.5">
      <c r="A99" s="11">
        <v>95</v>
      </c>
      <c r="B99" s="7" t="s">
        <v>48</v>
      </c>
      <c r="C99" s="6">
        <v>195000</v>
      </c>
      <c r="D99" s="5">
        <f>'99'!D99+12</f>
        <v>125</v>
      </c>
      <c r="E99" s="5">
        <v>10</v>
      </c>
      <c r="F99" s="7">
        <f>'99'!F99+'99'!G99</f>
        <v>195000</v>
      </c>
      <c r="G99" s="7">
        <f t="shared" si="4"/>
        <v>0</v>
      </c>
      <c r="H99" s="7">
        <f t="shared" si="5"/>
        <v>0</v>
      </c>
      <c r="I99" s="2"/>
      <c r="J99" s="2"/>
      <c r="K99" s="2"/>
      <c r="L99" s="2"/>
      <c r="M99" s="2"/>
      <c r="N99" s="2"/>
      <c r="O99" s="2"/>
      <c r="P99" s="3"/>
    </row>
    <row r="100" spans="1:16" ht="22.5">
      <c r="A100" s="11">
        <v>96</v>
      </c>
      <c r="B100" s="7" t="s">
        <v>48</v>
      </c>
      <c r="C100" s="6">
        <v>195000</v>
      </c>
      <c r="D100" s="5">
        <f>'99'!D100+12</f>
        <v>125</v>
      </c>
      <c r="E100" s="5">
        <v>10</v>
      </c>
      <c r="F100" s="7">
        <f>'99'!F100+'99'!G100</f>
        <v>195000</v>
      </c>
      <c r="G100" s="7">
        <f t="shared" si="4"/>
        <v>0</v>
      </c>
      <c r="H100" s="7">
        <f t="shared" si="5"/>
        <v>0</v>
      </c>
      <c r="I100" s="2"/>
      <c r="J100" s="2"/>
      <c r="K100" s="2"/>
      <c r="L100" s="2"/>
      <c r="M100" s="2"/>
      <c r="N100" s="2"/>
      <c r="O100" s="2"/>
      <c r="P100" s="3"/>
    </row>
    <row r="101" spans="1:16" ht="22.5">
      <c r="A101" s="11">
        <v>97</v>
      </c>
      <c r="B101" s="7" t="s">
        <v>48</v>
      </c>
      <c r="C101" s="6">
        <v>195000</v>
      </c>
      <c r="D101" s="5">
        <f>'99'!D101+12</f>
        <v>125</v>
      </c>
      <c r="E101" s="5">
        <v>10</v>
      </c>
      <c r="F101" s="7">
        <f>'99'!F101+'99'!G101</f>
        <v>195000</v>
      </c>
      <c r="G101" s="7">
        <f t="shared" si="4"/>
        <v>0</v>
      </c>
      <c r="H101" s="7">
        <f t="shared" si="5"/>
        <v>0</v>
      </c>
      <c r="I101" s="2"/>
      <c r="J101" s="2"/>
      <c r="K101" s="2"/>
      <c r="L101" s="2"/>
      <c r="M101" s="2"/>
      <c r="N101" s="2"/>
      <c r="O101" s="2"/>
      <c r="P101" s="3"/>
    </row>
    <row r="102" spans="1:16" ht="22.5">
      <c r="A102" s="11">
        <v>98</v>
      </c>
      <c r="B102" s="7" t="s">
        <v>49</v>
      </c>
      <c r="C102" s="6">
        <v>840000</v>
      </c>
      <c r="D102" s="5">
        <f>'99'!D102+12</f>
        <v>125</v>
      </c>
      <c r="E102" s="5">
        <v>10</v>
      </c>
      <c r="F102" s="7">
        <f>'99'!F102+'99'!G102</f>
        <v>840000</v>
      </c>
      <c r="G102" s="7">
        <f t="shared" si="4"/>
        <v>0</v>
      </c>
      <c r="H102" s="7">
        <f t="shared" si="5"/>
        <v>0</v>
      </c>
      <c r="I102" s="2"/>
      <c r="J102" s="2"/>
      <c r="K102" s="2"/>
      <c r="L102" s="2"/>
      <c r="M102" s="2"/>
      <c r="N102" s="2"/>
      <c r="O102" s="2"/>
      <c r="P102" s="3"/>
    </row>
    <row r="103" spans="1:16" ht="22.5">
      <c r="A103" s="11">
        <v>99</v>
      </c>
      <c r="B103" s="7" t="s">
        <v>49</v>
      </c>
      <c r="C103" s="6">
        <v>840000</v>
      </c>
      <c r="D103" s="5">
        <f>'99'!D103+12</f>
        <v>125</v>
      </c>
      <c r="E103" s="5">
        <v>10</v>
      </c>
      <c r="F103" s="7">
        <f>'99'!F103+'99'!G103</f>
        <v>840000</v>
      </c>
      <c r="G103" s="7">
        <f t="shared" si="4"/>
        <v>0</v>
      </c>
      <c r="H103" s="7">
        <f t="shared" si="5"/>
        <v>0</v>
      </c>
      <c r="I103" s="2"/>
      <c r="J103" s="2"/>
      <c r="K103" s="2"/>
      <c r="L103" s="2"/>
      <c r="M103" s="2"/>
      <c r="N103" s="2"/>
      <c r="O103" s="2"/>
      <c r="P103" s="3"/>
    </row>
    <row r="104" spans="1:16" ht="22.5">
      <c r="A104" s="11">
        <v>100</v>
      </c>
      <c r="B104" s="7" t="s">
        <v>49</v>
      </c>
      <c r="C104" s="6">
        <v>840000</v>
      </c>
      <c r="D104" s="5">
        <f>'99'!D104+12</f>
        <v>125</v>
      </c>
      <c r="E104" s="5">
        <v>10</v>
      </c>
      <c r="F104" s="7">
        <f>'99'!F104+'99'!G104</f>
        <v>840000</v>
      </c>
      <c r="G104" s="7">
        <f t="shared" si="4"/>
        <v>0</v>
      </c>
      <c r="H104" s="7">
        <f t="shared" si="5"/>
        <v>0</v>
      </c>
      <c r="I104" s="2"/>
      <c r="J104" s="2"/>
      <c r="K104" s="2"/>
      <c r="L104" s="2"/>
      <c r="M104" s="2"/>
      <c r="N104" s="2"/>
      <c r="O104" s="2"/>
      <c r="P104" s="3"/>
    </row>
    <row r="105" spans="1:16" ht="22.5">
      <c r="A105" s="11">
        <v>101</v>
      </c>
      <c r="B105" s="7" t="s">
        <v>49</v>
      </c>
      <c r="C105" s="6">
        <v>840000</v>
      </c>
      <c r="D105" s="5">
        <f>'99'!D105+12</f>
        <v>125</v>
      </c>
      <c r="E105" s="5">
        <v>10</v>
      </c>
      <c r="F105" s="7">
        <f>'99'!F105+'99'!G105</f>
        <v>840000</v>
      </c>
      <c r="G105" s="7">
        <f t="shared" si="4"/>
        <v>0</v>
      </c>
      <c r="H105" s="7">
        <f t="shared" si="5"/>
        <v>0</v>
      </c>
      <c r="I105" s="2"/>
      <c r="J105" s="2"/>
      <c r="K105" s="2"/>
      <c r="L105" s="2"/>
      <c r="M105" s="2"/>
      <c r="N105" s="2"/>
      <c r="O105" s="2"/>
      <c r="P105" s="3"/>
    </row>
    <row r="106" spans="1:16" ht="22.5">
      <c r="A106" s="11">
        <v>102</v>
      </c>
      <c r="B106" s="7" t="s">
        <v>50</v>
      </c>
      <c r="C106" s="6">
        <v>200000</v>
      </c>
      <c r="D106" s="5">
        <f>'99'!D106+12</f>
        <v>125</v>
      </c>
      <c r="E106" s="5">
        <v>10</v>
      </c>
      <c r="F106" s="7">
        <f>'99'!F106+'99'!G106</f>
        <v>200000</v>
      </c>
      <c r="G106" s="7">
        <f t="shared" si="4"/>
        <v>0</v>
      </c>
      <c r="H106" s="7">
        <f t="shared" si="5"/>
        <v>0</v>
      </c>
      <c r="I106" s="2"/>
      <c r="J106" s="2"/>
      <c r="K106" s="2"/>
      <c r="L106" s="2"/>
      <c r="M106" s="2"/>
      <c r="N106" s="2"/>
      <c r="O106" s="2"/>
      <c r="P106" s="3"/>
    </row>
    <row r="107" spans="1:16" ht="22.5">
      <c r="A107" s="11">
        <v>103</v>
      </c>
      <c r="B107" s="7" t="s">
        <v>51</v>
      </c>
      <c r="C107" s="6">
        <v>200000</v>
      </c>
      <c r="D107" s="5">
        <f>'99'!D107+12</f>
        <v>125</v>
      </c>
      <c r="E107" s="5">
        <v>10</v>
      </c>
      <c r="F107" s="7">
        <f>'99'!F107+'99'!G107</f>
        <v>200000</v>
      </c>
      <c r="G107" s="7">
        <f t="shared" si="4"/>
        <v>0</v>
      </c>
      <c r="H107" s="7">
        <f t="shared" si="5"/>
        <v>0</v>
      </c>
      <c r="I107" s="2"/>
      <c r="J107" s="2"/>
      <c r="K107" s="2"/>
      <c r="L107" s="2"/>
      <c r="M107" s="2"/>
      <c r="N107" s="2"/>
      <c r="O107" s="2"/>
      <c r="P107" s="3"/>
    </row>
    <row r="108" spans="1:16" ht="22.5">
      <c r="A108" s="11">
        <v>104</v>
      </c>
      <c r="B108" s="7" t="s">
        <v>51</v>
      </c>
      <c r="C108" s="6">
        <v>200000</v>
      </c>
      <c r="D108" s="5">
        <f>'99'!D108+12</f>
        <v>125</v>
      </c>
      <c r="E108" s="5">
        <v>10</v>
      </c>
      <c r="F108" s="7">
        <f>'99'!F108+'99'!G108</f>
        <v>200000</v>
      </c>
      <c r="G108" s="7">
        <f t="shared" si="4"/>
        <v>0</v>
      </c>
      <c r="H108" s="7">
        <f t="shared" si="5"/>
        <v>0</v>
      </c>
      <c r="I108" s="2"/>
      <c r="J108" s="2"/>
      <c r="K108" s="2"/>
      <c r="L108" s="2"/>
      <c r="M108" s="2"/>
      <c r="N108" s="2"/>
      <c r="O108" s="2"/>
      <c r="P108" s="3"/>
    </row>
    <row r="109" spans="1:16" ht="22.5">
      <c r="A109" s="11">
        <v>105</v>
      </c>
      <c r="B109" s="7" t="s">
        <v>52</v>
      </c>
      <c r="C109" s="6">
        <v>2530000</v>
      </c>
      <c r="D109" s="5">
        <f>'99'!D109+12</f>
        <v>125</v>
      </c>
      <c r="E109" s="5">
        <v>10</v>
      </c>
      <c r="F109" s="7">
        <f>'99'!F109+'99'!G109</f>
        <v>2530000</v>
      </c>
      <c r="G109" s="7">
        <f t="shared" si="4"/>
        <v>0</v>
      </c>
      <c r="H109" s="7">
        <f t="shared" si="5"/>
        <v>0</v>
      </c>
      <c r="I109" s="2"/>
      <c r="J109" s="2"/>
      <c r="K109" s="2"/>
      <c r="L109" s="2"/>
      <c r="M109" s="2"/>
      <c r="N109" s="2"/>
      <c r="O109" s="2"/>
      <c r="P109" s="3"/>
    </row>
    <row r="110" spans="1:16" ht="22.5">
      <c r="A110" s="11">
        <v>106</v>
      </c>
      <c r="B110" s="7" t="s">
        <v>53</v>
      </c>
      <c r="C110" s="6">
        <v>3950000</v>
      </c>
      <c r="D110" s="5">
        <f>'99'!D110+12</f>
        <v>125</v>
      </c>
      <c r="E110" s="5">
        <v>10</v>
      </c>
      <c r="F110" s="7">
        <f>'99'!F110+'99'!G110</f>
        <v>3950000</v>
      </c>
      <c r="G110" s="7">
        <f t="shared" si="4"/>
        <v>0</v>
      </c>
      <c r="H110" s="7">
        <f t="shared" si="5"/>
        <v>0</v>
      </c>
      <c r="I110" s="2"/>
      <c r="J110" s="2"/>
      <c r="K110" s="2"/>
      <c r="L110" s="2"/>
      <c r="M110" s="2"/>
      <c r="N110" s="2"/>
      <c r="O110" s="2"/>
      <c r="P110" s="3"/>
    </row>
    <row r="111" spans="1:16" ht="22.5">
      <c r="A111" s="11">
        <v>107</v>
      </c>
      <c r="B111" s="7" t="s">
        <v>54</v>
      </c>
      <c r="C111" s="6">
        <v>1800000</v>
      </c>
      <c r="D111" s="5">
        <f>'99'!D111+12</f>
        <v>125</v>
      </c>
      <c r="E111" s="5">
        <v>10</v>
      </c>
      <c r="F111" s="7">
        <f>'99'!F111+'99'!G111</f>
        <v>1800000</v>
      </c>
      <c r="G111" s="7">
        <f t="shared" si="4"/>
        <v>0</v>
      </c>
      <c r="H111" s="7">
        <f t="shared" si="5"/>
        <v>0</v>
      </c>
      <c r="I111" s="2"/>
      <c r="J111" s="2"/>
      <c r="K111" s="2"/>
      <c r="L111" s="2"/>
      <c r="M111" s="2"/>
      <c r="N111" s="2"/>
      <c r="O111" s="2"/>
      <c r="P111" s="3"/>
    </row>
    <row r="112" spans="1:16" ht="22.5">
      <c r="A112" s="11">
        <v>108</v>
      </c>
      <c r="B112" s="5" t="s">
        <v>8</v>
      </c>
      <c r="C112" s="6">
        <v>17100000</v>
      </c>
      <c r="D112" s="5">
        <f>'99'!D112+12</f>
        <v>124</v>
      </c>
      <c r="E112" s="5">
        <v>4</v>
      </c>
      <c r="F112" s="7">
        <f>'99'!F112+'99'!G112</f>
        <v>17100000</v>
      </c>
      <c r="G112" s="7">
        <f t="shared" si="4"/>
        <v>0</v>
      </c>
      <c r="H112" s="7">
        <f t="shared" si="5"/>
        <v>0</v>
      </c>
      <c r="I112" s="2"/>
      <c r="J112" s="2"/>
      <c r="K112" s="2"/>
      <c r="L112" s="2"/>
      <c r="M112" s="2"/>
      <c r="N112" s="2"/>
      <c r="O112" s="2"/>
      <c r="P112" s="3"/>
    </row>
    <row r="113" spans="1:16" ht="22.5">
      <c r="A113" s="11">
        <v>109</v>
      </c>
      <c r="B113" s="7" t="s">
        <v>64</v>
      </c>
      <c r="C113" s="6">
        <v>30000000</v>
      </c>
      <c r="D113" s="5">
        <f>'99'!D113+12</f>
        <v>123</v>
      </c>
      <c r="E113" s="5">
        <v>10</v>
      </c>
      <c r="F113" s="7">
        <f>'99'!F113+'99'!G113</f>
        <v>30000000</v>
      </c>
      <c r="G113" s="7">
        <f t="shared" si="4"/>
        <v>0</v>
      </c>
      <c r="H113" s="7">
        <f t="shared" si="5"/>
        <v>0</v>
      </c>
      <c r="I113" s="2"/>
      <c r="J113" s="2"/>
      <c r="K113" s="2"/>
      <c r="L113" s="2"/>
      <c r="M113" s="2"/>
      <c r="N113" s="2"/>
      <c r="O113" s="2"/>
      <c r="P113" s="3"/>
    </row>
    <row r="114" spans="1:16" ht="22.5">
      <c r="A114" s="11">
        <v>110</v>
      </c>
      <c r="B114" s="7" t="s">
        <v>42</v>
      </c>
      <c r="C114" s="6">
        <v>7900000</v>
      </c>
      <c r="D114" s="5">
        <f>'99'!D114+12</f>
        <v>122</v>
      </c>
      <c r="E114" s="5">
        <v>10</v>
      </c>
      <c r="F114" s="7">
        <f>'99'!F114+'99'!G114</f>
        <v>7900000</v>
      </c>
      <c r="G114" s="7">
        <f t="shared" si="4"/>
        <v>0</v>
      </c>
      <c r="H114" s="7">
        <f t="shared" si="5"/>
        <v>0</v>
      </c>
      <c r="I114" s="2"/>
      <c r="J114" s="2"/>
      <c r="K114" s="2"/>
      <c r="L114" s="2"/>
      <c r="M114" s="2"/>
      <c r="N114" s="2"/>
      <c r="O114" s="2"/>
      <c r="P114" s="3"/>
    </row>
    <row r="115" spans="1:16" ht="22.5">
      <c r="A115" s="11">
        <v>111</v>
      </c>
      <c r="B115" s="7" t="s">
        <v>42</v>
      </c>
      <c r="C115" s="6">
        <v>7900000</v>
      </c>
      <c r="D115" s="5">
        <f>'99'!D115+12</f>
        <v>122</v>
      </c>
      <c r="E115" s="5">
        <v>10</v>
      </c>
      <c r="F115" s="7">
        <f>'99'!F115+'99'!G115</f>
        <v>7900000</v>
      </c>
      <c r="G115" s="7">
        <f t="shared" si="4"/>
        <v>0</v>
      </c>
      <c r="H115" s="7">
        <f t="shared" si="5"/>
        <v>0</v>
      </c>
      <c r="I115" s="2"/>
      <c r="J115" s="2"/>
      <c r="K115" s="2"/>
      <c r="L115" s="2"/>
      <c r="M115" s="2"/>
      <c r="N115" s="2"/>
      <c r="O115" s="2"/>
      <c r="P115" s="3"/>
    </row>
    <row r="116" spans="1:16" ht="22.5">
      <c r="A116" s="11">
        <v>112</v>
      </c>
      <c r="B116" s="5" t="s">
        <v>59</v>
      </c>
      <c r="C116" s="6">
        <v>3850000</v>
      </c>
      <c r="D116" s="5">
        <f>'99'!D116+12</f>
        <v>122</v>
      </c>
      <c r="E116" s="5">
        <v>4</v>
      </c>
      <c r="F116" s="7">
        <f>'99'!F116+'99'!G116</f>
        <v>3849999.6666666665</v>
      </c>
      <c r="G116" s="7">
        <v>0</v>
      </c>
      <c r="H116" s="7">
        <f t="shared" si="5"/>
        <v>0.33333333348855376</v>
      </c>
      <c r="I116" s="2"/>
      <c r="J116" s="2"/>
      <c r="K116" s="2"/>
      <c r="L116" s="2"/>
      <c r="M116" s="2"/>
      <c r="N116" s="2"/>
      <c r="O116" s="2"/>
      <c r="P116" s="3"/>
    </row>
    <row r="117" spans="1:16" ht="22.5">
      <c r="A117" s="11">
        <v>113</v>
      </c>
      <c r="B117" s="7" t="s">
        <v>56</v>
      </c>
      <c r="C117" s="6">
        <v>3500000</v>
      </c>
      <c r="D117" s="5">
        <f>'99'!D117+12</f>
        <v>121</v>
      </c>
      <c r="E117" s="5">
        <v>10</v>
      </c>
      <c r="F117" s="7">
        <f>'99'!F117+'99'!G117</f>
        <v>3500000</v>
      </c>
      <c r="G117" s="7">
        <f t="shared" si="4"/>
        <v>0</v>
      </c>
      <c r="H117" s="7">
        <f aca="true" t="shared" si="6" ref="H117:H148">C117-F117-G117</f>
        <v>0</v>
      </c>
      <c r="I117" s="2"/>
      <c r="J117" s="2"/>
      <c r="K117" s="2"/>
      <c r="L117" s="2"/>
      <c r="M117" s="2"/>
      <c r="N117" s="2"/>
      <c r="O117" s="2"/>
      <c r="P117" s="3"/>
    </row>
    <row r="118" spans="1:16" ht="22.5">
      <c r="A118" s="11">
        <v>114</v>
      </c>
      <c r="B118" s="7" t="s">
        <v>55</v>
      </c>
      <c r="C118" s="6">
        <v>4550000</v>
      </c>
      <c r="D118" s="5">
        <f>'99'!D118+12</f>
        <v>121</v>
      </c>
      <c r="E118" s="5">
        <v>10</v>
      </c>
      <c r="F118" s="7">
        <f>'99'!F118+'99'!G118</f>
        <v>4550000</v>
      </c>
      <c r="G118" s="7">
        <f t="shared" si="4"/>
        <v>0</v>
      </c>
      <c r="H118" s="7">
        <f t="shared" si="6"/>
        <v>0</v>
      </c>
      <c r="I118" s="2"/>
      <c r="J118" s="2"/>
      <c r="K118" s="2"/>
      <c r="L118" s="2"/>
      <c r="M118" s="2"/>
      <c r="N118" s="2"/>
      <c r="O118" s="2"/>
      <c r="P118" s="3"/>
    </row>
    <row r="119" spans="1:16" ht="22.5">
      <c r="A119" s="11">
        <v>115</v>
      </c>
      <c r="B119" s="5" t="s">
        <v>9</v>
      </c>
      <c r="C119" s="6">
        <v>4766000</v>
      </c>
      <c r="D119" s="5">
        <f>'99'!D119+12</f>
        <v>121</v>
      </c>
      <c r="E119" s="5">
        <v>4</v>
      </c>
      <c r="F119" s="7">
        <f>'99'!F119+'99'!G119</f>
        <v>4765999.666666666</v>
      </c>
      <c r="G119" s="7">
        <v>0</v>
      </c>
      <c r="H119" s="7">
        <f t="shared" si="6"/>
        <v>0.33333333395421505</v>
      </c>
      <c r="I119" s="2"/>
      <c r="J119" s="2"/>
      <c r="K119" s="2"/>
      <c r="L119" s="2"/>
      <c r="M119" s="2"/>
      <c r="N119" s="2"/>
      <c r="O119" s="2"/>
      <c r="P119" s="3"/>
    </row>
    <row r="120" spans="1:16" ht="22.5">
      <c r="A120" s="11">
        <v>116</v>
      </c>
      <c r="B120" s="7" t="s">
        <v>57</v>
      </c>
      <c r="C120" s="6">
        <v>1650000</v>
      </c>
      <c r="D120" s="5">
        <f>'99'!D120+12</f>
        <v>120</v>
      </c>
      <c r="E120" s="5">
        <v>10</v>
      </c>
      <c r="F120" s="7">
        <f>'99'!F120+'99'!G120</f>
        <v>1650000</v>
      </c>
      <c r="G120" s="7">
        <f t="shared" si="4"/>
        <v>0</v>
      </c>
      <c r="H120" s="7">
        <f t="shared" si="6"/>
        <v>0</v>
      </c>
      <c r="I120" s="2"/>
      <c r="J120" s="2"/>
      <c r="K120" s="2"/>
      <c r="L120" s="2"/>
      <c r="M120" s="2"/>
      <c r="N120" s="2"/>
      <c r="O120" s="2"/>
      <c r="P120" s="3"/>
    </row>
    <row r="121" spans="1:16" ht="22.5">
      <c r="A121" s="11">
        <v>117</v>
      </c>
      <c r="B121" s="7" t="s">
        <v>58</v>
      </c>
      <c r="C121" s="6">
        <v>12350000</v>
      </c>
      <c r="D121" s="5">
        <f>'99'!D121+12</f>
        <v>120</v>
      </c>
      <c r="E121" s="5">
        <v>10</v>
      </c>
      <c r="F121" s="7">
        <f>'99'!F121+'99'!G121</f>
        <v>12350000</v>
      </c>
      <c r="G121" s="7">
        <f t="shared" si="4"/>
        <v>0</v>
      </c>
      <c r="H121" s="7">
        <f t="shared" si="6"/>
        <v>0</v>
      </c>
      <c r="I121" s="2"/>
      <c r="J121" s="2"/>
      <c r="K121" s="2"/>
      <c r="L121" s="2"/>
      <c r="M121" s="2"/>
      <c r="N121" s="2"/>
      <c r="O121" s="2"/>
      <c r="P121" s="3"/>
    </row>
    <row r="122" spans="1:16" ht="22.5">
      <c r="A122" s="11">
        <v>118</v>
      </c>
      <c r="B122" s="29" t="s">
        <v>75</v>
      </c>
      <c r="C122" s="30">
        <v>4500000</v>
      </c>
      <c r="D122" s="5">
        <f>'99'!D122+12</f>
        <v>114</v>
      </c>
      <c r="E122" s="31">
        <v>10</v>
      </c>
      <c r="F122" s="7">
        <f>'99'!F122+'99'!G122</f>
        <v>4275000</v>
      </c>
      <c r="G122" s="7">
        <f>C122-F122</f>
        <v>225000</v>
      </c>
      <c r="H122" s="7">
        <f t="shared" si="6"/>
        <v>0</v>
      </c>
      <c r="I122" s="32"/>
      <c r="J122" s="32"/>
      <c r="K122" s="32"/>
      <c r="L122" s="32"/>
      <c r="M122" s="32"/>
      <c r="N122" s="32"/>
      <c r="O122" s="32"/>
      <c r="P122" s="33"/>
    </row>
    <row r="123" spans="1:16" ht="22.5">
      <c r="A123" s="11">
        <v>119</v>
      </c>
      <c r="B123" s="29" t="s">
        <v>76</v>
      </c>
      <c r="C123" s="30">
        <v>1200000</v>
      </c>
      <c r="D123" s="5">
        <f>'99'!D123+12</f>
        <v>114</v>
      </c>
      <c r="E123" s="31">
        <v>10</v>
      </c>
      <c r="F123" s="7">
        <f>'99'!F123+'99'!G123</f>
        <v>1140000</v>
      </c>
      <c r="G123" s="7">
        <f>C123-F123</f>
        <v>60000</v>
      </c>
      <c r="H123" s="7">
        <f t="shared" si="6"/>
        <v>0</v>
      </c>
      <c r="I123" s="32"/>
      <c r="J123" s="32"/>
      <c r="K123" s="32"/>
      <c r="L123" s="32"/>
      <c r="M123" s="32"/>
      <c r="N123" s="32"/>
      <c r="O123" s="32"/>
      <c r="P123" s="33"/>
    </row>
    <row r="124" spans="1:16" ht="22.5">
      <c r="A124" s="11">
        <v>120</v>
      </c>
      <c r="B124" s="45" t="s">
        <v>84</v>
      </c>
      <c r="C124" s="30">
        <v>12000000</v>
      </c>
      <c r="D124" s="5">
        <f>'99'!D124+12</f>
        <v>113</v>
      </c>
      <c r="E124" s="30">
        <v>5</v>
      </c>
      <c r="F124" s="7">
        <f>'99'!F124+'99'!G124</f>
        <v>12000000</v>
      </c>
      <c r="G124" s="7">
        <f t="shared" si="4"/>
        <v>0</v>
      </c>
      <c r="H124" s="7">
        <f t="shared" si="6"/>
        <v>0</v>
      </c>
      <c r="I124" s="32"/>
      <c r="J124" s="32"/>
      <c r="K124" s="32"/>
      <c r="L124" s="32"/>
      <c r="M124" s="32"/>
      <c r="N124" s="32"/>
      <c r="O124" s="32"/>
      <c r="P124" s="33"/>
    </row>
    <row r="125" spans="1:16" ht="22.5">
      <c r="A125" s="11">
        <v>121</v>
      </c>
      <c r="B125" s="29" t="s">
        <v>83</v>
      </c>
      <c r="C125" s="30">
        <v>342125000</v>
      </c>
      <c r="D125" s="5">
        <f>'99'!D125+12</f>
        <v>113</v>
      </c>
      <c r="E125" s="31">
        <v>10</v>
      </c>
      <c r="F125" s="7">
        <f>'99'!F125+'99'!G125</f>
        <v>325018750</v>
      </c>
      <c r="G125" s="7">
        <f t="shared" si="4"/>
        <v>34212500</v>
      </c>
      <c r="H125" s="7">
        <f t="shared" si="6"/>
        <v>-17106250</v>
      </c>
      <c r="I125" s="32"/>
      <c r="J125" s="32"/>
      <c r="K125" s="32"/>
      <c r="L125" s="32"/>
      <c r="M125" s="32"/>
      <c r="N125" s="32"/>
      <c r="O125" s="32"/>
      <c r="P125" s="33"/>
    </row>
    <row r="126" spans="1:16" ht="22.5">
      <c r="A126" s="11">
        <v>122</v>
      </c>
      <c r="B126" s="31" t="s">
        <v>86</v>
      </c>
      <c r="C126" s="30">
        <v>4500000</v>
      </c>
      <c r="D126" s="5">
        <f>'99'!D126+12</f>
        <v>107</v>
      </c>
      <c r="E126" s="31">
        <v>10</v>
      </c>
      <c r="F126" s="7">
        <f>'99'!F126+'99'!G126</f>
        <v>4012500</v>
      </c>
      <c r="G126" s="7">
        <f t="shared" si="4"/>
        <v>450000</v>
      </c>
      <c r="H126" s="7">
        <f t="shared" si="6"/>
        <v>37500</v>
      </c>
      <c r="I126" s="32"/>
      <c r="J126" s="32"/>
      <c r="K126" s="32"/>
      <c r="L126" s="32"/>
      <c r="M126" s="32"/>
      <c r="N126" s="32"/>
      <c r="O126" s="32"/>
      <c r="P126" s="34"/>
    </row>
    <row r="127" spans="1:16" ht="22.5">
      <c r="A127" s="11">
        <v>123</v>
      </c>
      <c r="B127" s="29" t="s">
        <v>87</v>
      </c>
      <c r="C127" s="30">
        <v>7130000</v>
      </c>
      <c r="D127" s="5">
        <f>'99'!D127+12</f>
        <v>107</v>
      </c>
      <c r="E127" s="31">
        <v>10</v>
      </c>
      <c r="F127" s="7">
        <f>'99'!F127+'99'!G127</f>
        <v>6357583.333333334</v>
      </c>
      <c r="G127" s="7">
        <f t="shared" si="4"/>
        <v>713000</v>
      </c>
      <c r="H127" s="7">
        <f t="shared" si="6"/>
        <v>59416.666666666046</v>
      </c>
      <c r="I127" s="32"/>
      <c r="J127" s="32"/>
      <c r="K127" s="32"/>
      <c r="L127" s="32"/>
      <c r="M127" s="32"/>
      <c r="N127" s="32"/>
      <c r="O127" s="32"/>
      <c r="P127" s="34"/>
    </row>
    <row r="128" spans="1:16" ht="22.5">
      <c r="A128" s="11">
        <v>124</v>
      </c>
      <c r="B128" s="29" t="s">
        <v>88</v>
      </c>
      <c r="C128" s="30">
        <v>6702800</v>
      </c>
      <c r="D128" s="5">
        <f>'99'!D128+12</f>
        <v>103</v>
      </c>
      <c r="E128" s="31">
        <v>4</v>
      </c>
      <c r="F128" s="7">
        <f>'99'!F128+'99'!G128</f>
        <v>6702799.666666666</v>
      </c>
      <c r="G128" s="7">
        <v>0</v>
      </c>
      <c r="H128" s="7">
        <f t="shared" si="6"/>
        <v>0.33333333395421505</v>
      </c>
      <c r="I128" s="32"/>
      <c r="J128" s="32"/>
      <c r="K128" s="32"/>
      <c r="L128" s="32"/>
      <c r="M128" s="32"/>
      <c r="N128" s="32"/>
      <c r="O128" s="32"/>
      <c r="P128" s="34"/>
    </row>
    <row r="129" spans="1:16" ht="22.5">
      <c r="A129" s="11">
        <v>125</v>
      </c>
      <c r="B129" s="29" t="s">
        <v>83</v>
      </c>
      <c r="C129" s="30">
        <v>99000000</v>
      </c>
      <c r="D129" s="5">
        <f>'99'!D129+12</f>
        <v>103</v>
      </c>
      <c r="E129" s="31">
        <v>10</v>
      </c>
      <c r="F129" s="7">
        <f>'99'!F129+'99'!G129</f>
        <v>84975000</v>
      </c>
      <c r="G129" s="7">
        <f t="shared" si="4"/>
        <v>9900000</v>
      </c>
      <c r="H129" s="7">
        <f t="shared" si="6"/>
        <v>4125000</v>
      </c>
      <c r="I129" s="32"/>
      <c r="J129" s="32"/>
      <c r="K129" s="32"/>
      <c r="L129" s="32"/>
      <c r="M129" s="32"/>
      <c r="N129" s="32"/>
      <c r="O129" s="32"/>
      <c r="P129" s="34"/>
    </row>
    <row r="130" spans="1:16" ht="22.5">
      <c r="A130" s="11">
        <v>126</v>
      </c>
      <c r="B130" s="29" t="s">
        <v>90</v>
      </c>
      <c r="C130" s="30">
        <v>114377400</v>
      </c>
      <c r="D130" s="5">
        <f>'99'!D130+12</f>
        <v>102</v>
      </c>
      <c r="E130" s="31">
        <v>4</v>
      </c>
      <c r="F130" s="7">
        <f>'99'!F130+'99'!G130</f>
        <v>114377400</v>
      </c>
      <c r="G130" s="7">
        <f t="shared" si="4"/>
        <v>0</v>
      </c>
      <c r="H130" s="7">
        <f t="shared" si="6"/>
        <v>0</v>
      </c>
      <c r="I130" s="32"/>
      <c r="J130" s="32"/>
      <c r="K130" s="32"/>
      <c r="L130" s="32"/>
      <c r="M130" s="32"/>
      <c r="N130" s="32"/>
      <c r="O130" s="32"/>
      <c r="P130" s="34"/>
    </row>
    <row r="131" spans="1:16" ht="22.5">
      <c r="A131" s="11">
        <v>127</v>
      </c>
      <c r="B131" s="29" t="s">
        <v>83</v>
      </c>
      <c r="C131" s="30">
        <v>99000000</v>
      </c>
      <c r="D131" s="5">
        <f>'99'!D131+12</f>
        <v>102</v>
      </c>
      <c r="E131" s="31">
        <v>10</v>
      </c>
      <c r="F131" s="7">
        <f>'99'!F131+'99'!G131</f>
        <v>84150000</v>
      </c>
      <c r="G131" s="7">
        <f t="shared" si="4"/>
        <v>9900000</v>
      </c>
      <c r="H131" s="7">
        <f t="shared" si="6"/>
        <v>4950000</v>
      </c>
      <c r="I131" s="32"/>
      <c r="J131" s="32"/>
      <c r="K131" s="32"/>
      <c r="L131" s="32"/>
      <c r="M131" s="32"/>
      <c r="N131" s="32"/>
      <c r="O131" s="32"/>
      <c r="P131" s="34"/>
    </row>
    <row r="132" spans="1:16" ht="22.5">
      <c r="A132" s="11">
        <v>128</v>
      </c>
      <c r="B132" s="29" t="s">
        <v>87</v>
      </c>
      <c r="C132" s="30">
        <v>16010000</v>
      </c>
      <c r="D132" s="5">
        <f>'99'!D132+12</f>
        <v>100</v>
      </c>
      <c r="E132" s="31">
        <v>10</v>
      </c>
      <c r="F132" s="7">
        <f>'99'!F132+'99'!G132</f>
        <v>13341666.666666666</v>
      </c>
      <c r="G132" s="7">
        <f t="shared" si="4"/>
        <v>1601000</v>
      </c>
      <c r="H132" s="7">
        <f t="shared" si="6"/>
        <v>1067333.333333334</v>
      </c>
      <c r="I132" s="32"/>
      <c r="J132" s="32"/>
      <c r="K132" s="32"/>
      <c r="L132" s="32"/>
      <c r="M132" s="32"/>
      <c r="N132" s="32"/>
      <c r="O132" s="32"/>
      <c r="P132" s="34"/>
    </row>
    <row r="133" spans="1:16" ht="22.5">
      <c r="A133" s="11">
        <v>129</v>
      </c>
      <c r="B133" s="29" t="s">
        <v>83</v>
      </c>
      <c r="C133" s="30">
        <v>103600000</v>
      </c>
      <c r="D133" s="5">
        <f>'99'!D133+12</f>
        <v>95</v>
      </c>
      <c r="E133" s="31">
        <v>10</v>
      </c>
      <c r="F133" s="7">
        <f>'99'!F133+'99'!G133</f>
        <v>82016667</v>
      </c>
      <c r="G133" s="7">
        <f t="shared" si="4"/>
        <v>10360000</v>
      </c>
      <c r="H133" s="7">
        <f t="shared" si="6"/>
        <v>11223333</v>
      </c>
      <c r="I133" s="32"/>
      <c r="J133" s="32"/>
      <c r="K133" s="32"/>
      <c r="L133" s="32"/>
      <c r="M133" s="32"/>
      <c r="N133" s="32"/>
      <c r="O133" s="32"/>
      <c r="P133" s="34"/>
    </row>
    <row r="134" spans="1:16" ht="22.5">
      <c r="A134" s="11">
        <v>130</v>
      </c>
      <c r="B134" s="29" t="s">
        <v>93</v>
      </c>
      <c r="C134" s="30">
        <v>37657000</v>
      </c>
      <c r="D134" s="5">
        <f>'99'!D134+12</f>
        <v>84</v>
      </c>
      <c r="E134" s="31">
        <v>10</v>
      </c>
      <c r="F134" s="7">
        <f>'99'!F134+'99'!G134</f>
        <v>26359900</v>
      </c>
      <c r="G134" s="7">
        <f aca="true" t="shared" si="7" ref="G134:G178">IF(C134=F134,0,C134/E134)</f>
        <v>3765700</v>
      </c>
      <c r="H134" s="7">
        <f t="shared" si="6"/>
        <v>7531400</v>
      </c>
      <c r="I134" s="32"/>
      <c r="J134" s="32"/>
      <c r="K134" s="32"/>
      <c r="L134" s="32"/>
      <c r="M134" s="32"/>
      <c r="N134" s="32"/>
      <c r="O134" s="32"/>
      <c r="P134" s="34"/>
    </row>
    <row r="135" spans="1:16" ht="22.5">
      <c r="A135" s="11">
        <v>131</v>
      </c>
      <c r="B135" s="29" t="s">
        <v>94</v>
      </c>
      <c r="C135" s="30">
        <v>16900000</v>
      </c>
      <c r="D135" s="5">
        <f>'99'!D135+12</f>
        <v>84</v>
      </c>
      <c r="E135" s="31">
        <v>4</v>
      </c>
      <c r="F135" s="7">
        <f>'99'!F135+'99'!G135</f>
        <v>16900000</v>
      </c>
      <c r="G135" s="7">
        <f t="shared" si="7"/>
        <v>0</v>
      </c>
      <c r="H135" s="7">
        <f t="shared" si="6"/>
        <v>0</v>
      </c>
      <c r="I135" s="32"/>
      <c r="J135" s="32"/>
      <c r="K135" s="32"/>
      <c r="L135" s="32"/>
      <c r="M135" s="32"/>
      <c r="N135" s="32"/>
      <c r="O135" s="32"/>
      <c r="P135" s="34"/>
    </row>
    <row r="136" spans="1:16" ht="22.5">
      <c r="A136" s="11">
        <v>132</v>
      </c>
      <c r="B136" s="29" t="s">
        <v>95</v>
      </c>
      <c r="C136" s="30">
        <v>17100000</v>
      </c>
      <c r="D136" s="5">
        <f>'99'!D136+12</f>
        <v>84</v>
      </c>
      <c r="E136" s="31">
        <v>4</v>
      </c>
      <c r="F136" s="7">
        <f>'99'!F136+'99'!G136</f>
        <v>17100000</v>
      </c>
      <c r="G136" s="7">
        <f t="shared" si="7"/>
        <v>0</v>
      </c>
      <c r="H136" s="7">
        <f t="shared" si="6"/>
        <v>0</v>
      </c>
      <c r="I136" s="32"/>
      <c r="J136" s="32"/>
      <c r="K136" s="32"/>
      <c r="L136" s="32"/>
      <c r="M136" s="32"/>
      <c r="N136" s="32"/>
      <c r="O136" s="32"/>
      <c r="P136" s="34"/>
    </row>
    <row r="137" spans="1:16" ht="22.5">
      <c r="A137" s="11">
        <v>133</v>
      </c>
      <c r="B137" s="29" t="s">
        <v>96</v>
      </c>
      <c r="C137" s="30">
        <v>17100000</v>
      </c>
      <c r="D137" s="5">
        <f>'99'!D137+12</f>
        <v>84</v>
      </c>
      <c r="E137" s="31">
        <v>4</v>
      </c>
      <c r="F137" s="7">
        <f>'99'!F137+'99'!G137</f>
        <v>17100000</v>
      </c>
      <c r="G137" s="7">
        <f t="shared" si="7"/>
        <v>0</v>
      </c>
      <c r="H137" s="7">
        <f t="shared" si="6"/>
        <v>0</v>
      </c>
      <c r="I137" s="32"/>
      <c r="J137" s="32"/>
      <c r="K137" s="32"/>
      <c r="L137" s="32"/>
      <c r="M137" s="32"/>
      <c r="N137" s="32"/>
      <c r="O137" s="32"/>
      <c r="P137" s="34"/>
    </row>
    <row r="138" spans="1:16" ht="22.5">
      <c r="A138" s="11">
        <v>134</v>
      </c>
      <c r="B138" s="29" t="s">
        <v>97</v>
      </c>
      <c r="C138" s="30">
        <v>4550000</v>
      </c>
      <c r="D138" s="5">
        <f>'99'!D138+12</f>
        <v>84</v>
      </c>
      <c r="E138" s="31">
        <v>4</v>
      </c>
      <c r="F138" s="7">
        <f>'99'!F138+'99'!G138</f>
        <v>4550000</v>
      </c>
      <c r="G138" s="7">
        <f t="shared" si="7"/>
        <v>0</v>
      </c>
      <c r="H138" s="7">
        <f t="shared" si="6"/>
        <v>0</v>
      </c>
      <c r="I138" s="32"/>
      <c r="J138" s="32"/>
      <c r="K138" s="32"/>
      <c r="L138" s="32"/>
      <c r="M138" s="32"/>
      <c r="N138" s="32"/>
      <c r="O138" s="32"/>
      <c r="P138" s="34"/>
    </row>
    <row r="139" spans="1:16" ht="22.5">
      <c r="A139" s="11">
        <v>135</v>
      </c>
      <c r="B139" s="29" t="s">
        <v>100</v>
      </c>
      <c r="C139" s="30">
        <v>15950000</v>
      </c>
      <c r="D139" s="5">
        <f>'99'!D139+12</f>
        <v>82</v>
      </c>
      <c r="E139" s="31">
        <v>10</v>
      </c>
      <c r="F139" s="7">
        <f>'99'!F139+'99'!G139</f>
        <v>10899166.666666668</v>
      </c>
      <c r="G139" s="7">
        <f t="shared" si="7"/>
        <v>1595000</v>
      </c>
      <c r="H139" s="7">
        <f t="shared" si="6"/>
        <v>3455833.333333332</v>
      </c>
      <c r="I139" s="32"/>
      <c r="J139" s="32"/>
      <c r="K139" s="32"/>
      <c r="L139" s="32"/>
      <c r="M139" s="32"/>
      <c r="N139" s="32"/>
      <c r="O139" s="32"/>
      <c r="P139" s="34"/>
    </row>
    <row r="140" spans="1:16" ht="22.5">
      <c r="A140" s="11">
        <v>136</v>
      </c>
      <c r="B140" s="29" t="s">
        <v>13</v>
      </c>
      <c r="C140" s="30">
        <v>7600000</v>
      </c>
      <c r="D140" s="5">
        <f>'99'!D140+12</f>
        <v>82</v>
      </c>
      <c r="E140" s="31">
        <v>10</v>
      </c>
      <c r="F140" s="7">
        <f>'99'!F140+'99'!G140</f>
        <v>5193333.333333334</v>
      </c>
      <c r="G140" s="7">
        <f t="shared" si="7"/>
        <v>760000</v>
      </c>
      <c r="H140" s="7">
        <f t="shared" si="6"/>
        <v>1646666.666666666</v>
      </c>
      <c r="I140" s="32"/>
      <c r="J140" s="32"/>
      <c r="K140" s="32"/>
      <c r="L140" s="32"/>
      <c r="M140" s="32"/>
      <c r="N140" s="32"/>
      <c r="O140" s="32"/>
      <c r="P140" s="34"/>
    </row>
    <row r="141" spans="1:16" ht="22.5">
      <c r="A141" s="11">
        <v>137</v>
      </c>
      <c r="B141" s="29" t="s">
        <v>96</v>
      </c>
      <c r="C141" s="30">
        <v>21430000</v>
      </c>
      <c r="D141" s="5">
        <f>'99'!D141+12</f>
        <v>81</v>
      </c>
      <c r="E141" s="31">
        <v>4</v>
      </c>
      <c r="F141" s="7">
        <f>'99'!F141+'99'!G141</f>
        <v>21430000</v>
      </c>
      <c r="G141" s="7">
        <f t="shared" si="7"/>
        <v>0</v>
      </c>
      <c r="H141" s="7">
        <f t="shared" si="6"/>
        <v>0</v>
      </c>
      <c r="I141" s="32"/>
      <c r="J141" s="32"/>
      <c r="K141" s="32"/>
      <c r="L141" s="32"/>
      <c r="M141" s="32"/>
      <c r="N141" s="32"/>
      <c r="O141" s="32"/>
      <c r="P141" s="34"/>
    </row>
    <row r="142" spans="1:16" ht="22.5">
      <c r="A142" s="11">
        <v>138</v>
      </c>
      <c r="B142" s="29" t="s">
        <v>101</v>
      </c>
      <c r="C142" s="30">
        <v>3400000</v>
      </c>
      <c r="D142" s="5">
        <f>'99'!D142+12</f>
        <v>80</v>
      </c>
      <c r="E142" s="31">
        <v>4</v>
      </c>
      <c r="F142" s="7">
        <f>'99'!F142+'99'!G142</f>
        <v>3400000</v>
      </c>
      <c r="G142" s="7">
        <f t="shared" si="7"/>
        <v>0</v>
      </c>
      <c r="H142" s="7">
        <f t="shared" si="6"/>
        <v>0</v>
      </c>
      <c r="I142" s="32"/>
      <c r="J142" s="32"/>
      <c r="K142" s="32"/>
      <c r="L142" s="32"/>
      <c r="M142" s="32"/>
      <c r="N142" s="32"/>
      <c r="O142" s="32"/>
      <c r="P142" s="34"/>
    </row>
    <row r="143" spans="1:16" ht="22.5">
      <c r="A143" s="11">
        <v>139</v>
      </c>
      <c r="B143" s="29" t="s">
        <v>102</v>
      </c>
      <c r="C143" s="30">
        <v>2200000</v>
      </c>
      <c r="D143" s="5">
        <f>'99'!D143+12</f>
        <v>80</v>
      </c>
      <c r="E143" s="31">
        <v>4</v>
      </c>
      <c r="F143" s="7">
        <f>'99'!F143+'99'!G143</f>
        <v>2200000</v>
      </c>
      <c r="G143" s="7">
        <f t="shared" si="7"/>
        <v>0</v>
      </c>
      <c r="H143" s="7">
        <f t="shared" si="6"/>
        <v>0</v>
      </c>
      <c r="I143" s="32"/>
      <c r="J143" s="32"/>
      <c r="K143" s="32"/>
      <c r="L143" s="32"/>
      <c r="M143" s="32"/>
      <c r="N143" s="32"/>
      <c r="O143" s="32"/>
      <c r="P143" s="34"/>
    </row>
    <row r="144" spans="1:16" ht="22.5">
      <c r="A144" s="11">
        <v>140</v>
      </c>
      <c r="B144" s="29" t="s">
        <v>103</v>
      </c>
      <c r="C144" s="30">
        <v>77760000</v>
      </c>
      <c r="D144" s="5">
        <f>'99'!D144+12</f>
        <v>79</v>
      </c>
      <c r="E144" s="31">
        <v>4</v>
      </c>
      <c r="F144" s="7">
        <f>'99'!F144+'99'!G144</f>
        <v>77760000</v>
      </c>
      <c r="G144" s="7">
        <f t="shared" si="7"/>
        <v>0</v>
      </c>
      <c r="H144" s="7">
        <f t="shared" si="6"/>
        <v>0</v>
      </c>
      <c r="I144" s="32"/>
      <c r="J144" s="32"/>
      <c r="K144" s="32"/>
      <c r="L144" s="32"/>
      <c r="M144" s="32"/>
      <c r="N144" s="32"/>
      <c r="O144" s="32"/>
      <c r="P144" s="34"/>
    </row>
    <row r="145" spans="1:16" ht="22.5">
      <c r="A145" s="11">
        <v>141</v>
      </c>
      <c r="B145" s="29" t="s">
        <v>96</v>
      </c>
      <c r="C145" s="30">
        <v>38840000</v>
      </c>
      <c r="D145" s="5">
        <f>'99'!D145+12</f>
        <v>79</v>
      </c>
      <c r="E145" s="31">
        <v>4</v>
      </c>
      <c r="F145" s="7">
        <f>'99'!F145+'99'!G145</f>
        <v>38840000</v>
      </c>
      <c r="G145" s="7">
        <f t="shared" si="7"/>
        <v>0</v>
      </c>
      <c r="H145" s="7">
        <f t="shared" si="6"/>
        <v>0</v>
      </c>
      <c r="I145" s="32"/>
      <c r="J145" s="32"/>
      <c r="K145" s="32"/>
      <c r="L145" s="32"/>
      <c r="M145" s="32"/>
      <c r="N145" s="32"/>
      <c r="O145" s="32"/>
      <c r="P145" s="34"/>
    </row>
    <row r="146" spans="1:16" ht="22.5">
      <c r="A146" s="11">
        <v>142</v>
      </c>
      <c r="B146" s="29" t="s">
        <v>104</v>
      </c>
      <c r="C146" s="30">
        <v>8600000</v>
      </c>
      <c r="D146" s="5">
        <f>'99'!D146+12</f>
        <v>79</v>
      </c>
      <c r="E146" s="31">
        <v>4</v>
      </c>
      <c r="F146" s="7">
        <f>'99'!F146+'99'!G146</f>
        <v>8600000</v>
      </c>
      <c r="G146" s="7">
        <f t="shared" si="7"/>
        <v>0</v>
      </c>
      <c r="H146" s="7">
        <f t="shared" si="6"/>
        <v>0</v>
      </c>
      <c r="I146" s="32"/>
      <c r="J146" s="32"/>
      <c r="K146" s="32"/>
      <c r="L146" s="32"/>
      <c r="M146" s="32"/>
      <c r="N146" s="32"/>
      <c r="O146" s="32"/>
      <c r="P146" s="34"/>
    </row>
    <row r="147" spans="1:16" ht="22.5">
      <c r="A147" s="11">
        <v>143</v>
      </c>
      <c r="B147" s="29" t="s">
        <v>96</v>
      </c>
      <c r="C147" s="30">
        <v>385870000</v>
      </c>
      <c r="D147" s="5">
        <f>'99'!D147+12</f>
        <v>77</v>
      </c>
      <c r="E147" s="31">
        <v>4</v>
      </c>
      <c r="F147" s="7">
        <f>'99'!F147+'99'!G147</f>
        <v>385870000</v>
      </c>
      <c r="G147" s="7">
        <f t="shared" si="7"/>
        <v>0</v>
      </c>
      <c r="H147" s="7">
        <f t="shared" si="6"/>
        <v>0</v>
      </c>
      <c r="I147" s="32"/>
      <c r="J147" s="32"/>
      <c r="K147" s="32"/>
      <c r="L147" s="32"/>
      <c r="M147" s="32"/>
      <c r="N147" s="32"/>
      <c r="O147" s="32"/>
      <c r="P147" s="34"/>
    </row>
    <row r="148" spans="1:16" ht="22.5">
      <c r="A148" s="11">
        <v>144</v>
      </c>
      <c r="B148" s="29" t="s">
        <v>107</v>
      </c>
      <c r="C148" s="30">
        <v>23183200</v>
      </c>
      <c r="D148" s="5">
        <f>'99'!D148+12</f>
        <v>77</v>
      </c>
      <c r="E148" s="31">
        <v>4</v>
      </c>
      <c r="F148" s="7">
        <f>'99'!F148+'99'!G148</f>
        <v>23183200</v>
      </c>
      <c r="G148" s="7">
        <f t="shared" si="7"/>
        <v>0</v>
      </c>
      <c r="H148" s="7">
        <f t="shared" si="6"/>
        <v>0</v>
      </c>
      <c r="I148" s="32"/>
      <c r="J148" s="32"/>
      <c r="K148" s="32"/>
      <c r="L148" s="32"/>
      <c r="M148" s="32"/>
      <c r="N148" s="32"/>
      <c r="O148" s="32"/>
      <c r="P148" s="34"/>
    </row>
    <row r="149" spans="1:16" ht="22.5">
      <c r="A149" s="11">
        <v>145</v>
      </c>
      <c r="B149" s="29" t="s">
        <v>108</v>
      </c>
      <c r="C149" s="30">
        <v>34450000</v>
      </c>
      <c r="D149" s="5">
        <f>'99'!D149+12</f>
        <v>76</v>
      </c>
      <c r="E149" s="31">
        <v>10</v>
      </c>
      <c r="F149" s="7">
        <f>'99'!F149+'99'!G149</f>
        <v>21818333.333333332</v>
      </c>
      <c r="G149" s="7">
        <f t="shared" si="7"/>
        <v>3445000</v>
      </c>
      <c r="H149" s="7">
        <f aca="true" t="shared" si="8" ref="H149:H178">C149-F149-G149</f>
        <v>9186666.666666668</v>
      </c>
      <c r="I149" s="32"/>
      <c r="J149" s="32"/>
      <c r="K149" s="32"/>
      <c r="L149" s="32"/>
      <c r="M149" s="32"/>
      <c r="N149" s="32"/>
      <c r="O149" s="32"/>
      <c r="P149" s="34"/>
    </row>
    <row r="150" spans="1:16" ht="22.5">
      <c r="A150" s="11">
        <v>146</v>
      </c>
      <c r="B150" s="29" t="s">
        <v>93</v>
      </c>
      <c r="C150" s="30">
        <v>11500000</v>
      </c>
      <c r="D150" s="5">
        <f>'99'!D150+12</f>
        <v>76</v>
      </c>
      <c r="E150" s="31">
        <v>4</v>
      </c>
      <c r="F150" s="7">
        <f>'99'!F150+'99'!G150</f>
        <v>11500000</v>
      </c>
      <c r="G150" s="7">
        <f t="shared" si="7"/>
        <v>0</v>
      </c>
      <c r="H150" s="7">
        <f t="shared" si="8"/>
        <v>0</v>
      </c>
      <c r="I150" s="32"/>
      <c r="J150" s="32"/>
      <c r="K150" s="32"/>
      <c r="L150" s="32"/>
      <c r="M150" s="32"/>
      <c r="N150" s="32"/>
      <c r="O150" s="32"/>
      <c r="P150" s="34"/>
    </row>
    <row r="151" spans="1:16" ht="22.5">
      <c r="A151" s="11">
        <v>147</v>
      </c>
      <c r="B151" s="29" t="s">
        <v>110</v>
      </c>
      <c r="C151" s="30">
        <v>71338000</v>
      </c>
      <c r="D151" s="5">
        <f>'99'!D151+12</f>
        <v>76</v>
      </c>
      <c r="E151" s="31">
        <v>4</v>
      </c>
      <c r="F151" s="7">
        <f>'99'!F151+'99'!G151</f>
        <v>71338000</v>
      </c>
      <c r="G151" s="7">
        <f t="shared" si="7"/>
        <v>0</v>
      </c>
      <c r="H151" s="7">
        <f t="shared" si="8"/>
        <v>0</v>
      </c>
      <c r="I151" s="32"/>
      <c r="J151" s="32"/>
      <c r="K151" s="32"/>
      <c r="L151" s="32"/>
      <c r="M151" s="32"/>
      <c r="N151" s="32"/>
      <c r="O151" s="32"/>
      <c r="P151" s="34"/>
    </row>
    <row r="152" spans="1:16" ht="22.5">
      <c r="A152" s="11">
        <v>148</v>
      </c>
      <c r="B152" s="29" t="s">
        <v>87</v>
      </c>
      <c r="C152" s="30">
        <v>19150000</v>
      </c>
      <c r="D152" s="5">
        <f>'99'!D152+12</f>
        <v>76</v>
      </c>
      <c r="E152" s="31">
        <v>10</v>
      </c>
      <c r="F152" s="7">
        <f>'99'!F152+'99'!G152</f>
        <v>12128333.333333334</v>
      </c>
      <c r="G152" s="7">
        <f t="shared" si="7"/>
        <v>1915000</v>
      </c>
      <c r="H152" s="7">
        <f t="shared" si="8"/>
        <v>5106666.666666666</v>
      </c>
      <c r="I152" s="32"/>
      <c r="J152" s="32"/>
      <c r="K152" s="32"/>
      <c r="L152" s="32"/>
      <c r="M152" s="32"/>
      <c r="N152" s="32"/>
      <c r="O152" s="32"/>
      <c r="P152" s="34"/>
    </row>
    <row r="153" spans="1:16" ht="22.5">
      <c r="A153" s="11">
        <v>149</v>
      </c>
      <c r="B153" s="29" t="s">
        <v>87</v>
      </c>
      <c r="C153" s="30">
        <v>19150000</v>
      </c>
      <c r="D153" s="5">
        <f>'99'!D153+12</f>
        <v>76</v>
      </c>
      <c r="E153" s="31">
        <v>10</v>
      </c>
      <c r="F153" s="7">
        <f>'99'!F153+'99'!G153</f>
        <v>12128333.333333334</v>
      </c>
      <c r="G153" s="7">
        <f t="shared" si="7"/>
        <v>1915000</v>
      </c>
      <c r="H153" s="7">
        <f t="shared" si="8"/>
        <v>5106666.666666666</v>
      </c>
      <c r="I153" s="32"/>
      <c r="J153" s="32"/>
      <c r="K153" s="32"/>
      <c r="L153" s="32"/>
      <c r="M153" s="32"/>
      <c r="N153" s="32"/>
      <c r="O153" s="32"/>
      <c r="P153" s="34"/>
    </row>
    <row r="154" spans="1:16" ht="22.5">
      <c r="A154" s="11">
        <v>150</v>
      </c>
      <c r="B154" s="48" t="s">
        <v>90</v>
      </c>
      <c r="C154" s="30">
        <v>3283450</v>
      </c>
      <c r="D154" s="5">
        <f>'99'!D154+12</f>
        <v>70</v>
      </c>
      <c r="E154" s="31">
        <v>4</v>
      </c>
      <c r="F154" s="7">
        <f>'99'!F154+'99'!G154</f>
        <v>3283450</v>
      </c>
      <c r="G154" s="7">
        <f t="shared" si="7"/>
        <v>0</v>
      </c>
      <c r="H154" s="7">
        <f t="shared" si="8"/>
        <v>0</v>
      </c>
      <c r="I154" s="32"/>
      <c r="J154" s="32"/>
      <c r="K154" s="32"/>
      <c r="L154" s="32"/>
      <c r="M154" s="32"/>
      <c r="N154" s="32"/>
      <c r="O154" s="32"/>
      <c r="P154" s="34"/>
    </row>
    <row r="155" spans="1:16" ht="22.5">
      <c r="A155" s="11">
        <v>151</v>
      </c>
      <c r="B155" s="48" t="s">
        <v>115</v>
      </c>
      <c r="C155" s="30">
        <v>4550250</v>
      </c>
      <c r="D155" s="5">
        <f>'99'!D155+12</f>
        <v>70</v>
      </c>
      <c r="E155" s="31">
        <v>4</v>
      </c>
      <c r="F155" s="7">
        <f>'99'!F155+'99'!G155</f>
        <v>4550250</v>
      </c>
      <c r="G155" s="7">
        <f t="shared" si="7"/>
        <v>0</v>
      </c>
      <c r="H155" s="7">
        <f t="shared" si="8"/>
        <v>0</v>
      </c>
      <c r="I155" s="32"/>
      <c r="J155" s="32"/>
      <c r="K155" s="32"/>
      <c r="L155" s="32"/>
      <c r="M155" s="32"/>
      <c r="N155" s="32"/>
      <c r="O155" s="32"/>
      <c r="P155" s="34"/>
    </row>
    <row r="156" spans="1:16" ht="22.5">
      <c r="A156" s="11">
        <v>152</v>
      </c>
      <c r="B156" s="48" t="s">
        <v>116</v>
      </c>
      <c r="C156" s="30">
        <v>9600250</v>
      </c>
      <c r="D156" s="5">
        <f>'99'!D156+12</f>
        <v>70</v>
      </c>
      <c r="E156" s="31">
        <v>4</v>
      </c>
      <c r="F156" s="7">
        <f>'99'!F156+'99'!G156</f>
        <v>9600250</v>
      </c>
      <c r="G156" s="7">
        <f t="shared" si="7"/>
        <v>0</v>
      </c>
      <c r="H156" s="7">
        <f t="shared" si="8"/>
        <v>0</v>
      </c>
      <c r="I156" s="32"/>
      <c r="J156" s="32"/>
      <c r="K156" s="32"/>
      <c r="L156" s="32"/>
      <c r="M156" s="32"/>
      <c r="N156" s="32"/>
      <c r="O156" s="32"/>
      <c r="P156" s="34"/>
    </row>
    <row r="157" spans="1:16" ht="22.5">
      <c r="A157" s="11">
        <v>153</v>
      </c>
      <c r="B157" s="48" t="s">
        <v>117</v>
      </c>
      <c r="C157" s="30">
        <v>1550000</v>
      </c>
      <c r="D157" s="5">
        <f>'99'!D157+12</f>
        <v>69</v>
      </c>
      <c r="E157" s="31">
        <v>10</v>
      </c>
      <c r="F157" s="7">
        <f>'99'!F157+'99'!G157</f>
        <v>891250</v>
      </c>
      <c r="G157" s="7">
        <f t="shared" si="7"/>
        <v>155000</v>
      </c>
      <c r="H157" s="7">
        <f t="shared" si="8"/>
        <v>503750</v>
      </c>
      <c r="I157" s="32"/>
      <c r="J157" s="32"/>
      <c r="K157" s="32"/>
      <c r="L157" s="32"/>
      <c r="M157" s="32"/>
      <c r="N157" s="32"/>
      <c r="O157" s="32"/>
      <c r="P157" s="34"/>
    </row>
    <row r="158" spans="1:16" ht="22.5">
      <c r="A158" s="11">
        <v>154</v>
      </c>
      <c r="B158" s="48" t="s">
        <v>118</v>
      </c>
      <c r="C158" s="30">
        <v>10300000</v>
      </c>
      <c r="D158" s="5">
        <f>'99'!D158+12</f>
        <v>68</v>
      </c>
      <c r="E158" s="31">
        <v>10</v>
      </c>
      <c r="F158" s="7">
        <f>'99'!F158+'99'!G158</f>
        <v>5836666.666666666</v>
      </c>
      <c r="G158" s="7">
        <f t="shared" si="7"/>
        <v>1030000</v>
      </c>
      <c r="H158" s="7">
        <f t="shared" si="8"/>
        <v>3433333.333333334</v>
      </c>
      <c r="I158" s="32"/>
      <c r="J158" s="32"/>
      <c r="K158" s="32"/>
      <c r="L158" s="32"/>
      <c r="M158" s="32"/>
      <c r="N158" s="32"/>
      <c r="O158" s="32"/>
      <c r="P158" s="34"/>
    </row>
    <row r="159" spans="1:16" ht="22.5">
      <c r="A159" s="11">
        <v>155</v>
      </c>
      <c r="B159" s="48" t="s">
        <v>119</v>
      </c>
      <c r="C159" s="30">
        <f>24952250+50000250+20736250</f>
        <v>95688750</v>
      </c>
      <c r="D159" s="5">
        <f>'99'!D159+12</f>
        <v>68</v>
      </c>
      <c r="E159" s="31">
        <v>4</v>
      </c>
      <c r="F159" s="7">
        <f>'99'!F159+'99'!G159</f>
        <v>95688750</v>
      </c>
      <c r="G159" s="7">
        <f t="shared" si="7"/>
        <v>0</v>
      </c>
      <c r="H159" s="7">
        <f t="shared" si="8"/>
        <v>0</v>
      </c>
      <c r="I159" s="32"/>
      <c r="J159" s="32"/>
      <c r="K159" s="32"/>
      <c r="L159" s="32"/>
      <c r="M159" s="32"/>
      <c r="N159" s="32"/>
      <c r="O159" s="32"/>
      <c r="P159" s="34"/>
    </row>
    <row r="160" spans="1:16" ht="22.5">
      <c r="A160" s="11">
        <v>156</v>
      </c>
      <c r="B160" s="48" t="s">
        <v>120</v>
      </c>
      <c r="C160" s="30">
        <v>12000000</v>
      </c>
      <c r="D160" s="5">
        <f>'99'!D160+12</f>
        <v>61</v>
      </c>
      <c r="E160" s="31">
        <v>10</v>
      </c>
      <c r="F160" s="7">
        <f>'99'!F160+'99'!G160</f>
        <v>6100000</v>
      </c>
      <c r="G160" s="7">
        <f t="shared" si="7"/>
        <v>1200000</v>
      </c>
      <c r="H160" s="7">
        <f t="shared" si="8"/>
        <v>4700000</v>
      </c>
      <c r="I160" s="32"/>
      <c r="J160" s="32"/>
      <c r="K160" s="32"/>
      <c r="L160" s="32"/>
      <c r="M160" s="32"/>
      <c r="N160" s="32"/>
      <c r="O160" s="32"/>
      <c r="P160" s="34"/>
    </row>
    <row r="161" spans="1:16" ht="22.5">
      <c r="A161" s="11">
        <v>157</v>
      </c>
      <c r="B161" s="48" t="s">
        <v>87</v>
      </c>
      <c r="C161" s="30">
        <v>38750000</v>
      </c>
      <c r="D161" s="5">
        <f>'99'!D161+12</f>
        <v>69</v>
      </c>
      <c r="E161" s="31">
        <v>10</v>
      </c>
      <c r="F161" s="7">
        <f>'99'!F161+'99'!G161</f>
        <v>22281250</v>
      </c>
      <c r="G161" s="7">
        <f t="shared" si="7"/>
        <v>3875000</v>
      </c>
      <c r="H161" s="7">
        <f t="shared" si="8"/>
        <v>12593750</v>
      </c>
      <c r="I161" s="32"/>
      <c r="J161" s="32"/>
      <c r="K161" s="32"/>
      <c r="L161" s="32"/>
      <c r="M161" s="32"/>
      <c r="N161" s="32"/>
      <c r="O161" s="32"/>
      <c r="P161" s="34"/>
    </row>
    <row r="162" spans="1:16" ht="22.5">
      <c r="A162" s="11">
        <v>158</v>
      </c>
      <c r="B162" s="48" t="s">
        <v>87</v>
      </c>
      <c r="C162" s="30">
        <v>99200000</v>
      </c>
      <c r="D162" s="5">
        <f>'99'!D162+12</f>
        <v>67</v>
      </c>
      <c r="E162" s="31">
        <v>10</v>
      </c>
      <c r="F162" s="7">
        <f>'99'!F162+'99'!G162</f>
        <v>55386666.66666667</v>
      </c>
      <c r="G162" s="7">
        <f t="shared" si="7"/>
        <v>9920000</v>
      </c>
      <c r="H162" s="7">
        <f t="shared" si="8"/>
        <v>33893333.33333333</v>
      </c>
      <c r="I162" s="32"/>
      <c r="J162" s="32"/>
      <c r="K162" s="32"/>
      <c r="L162" s="32"/>
      <c r="M162" s="32"/>
      <c r="N162" s="32"/>
      <c r="O162" s="32"/>
      <c r="P162" s="34"/>
    </row>
    <row r="163" spans="1:16" ht="22.5">
      <c r="A163" s="11">
        <v>159</v>
      </c>
      <c r="B163" s="48" t="s">
        <v>116</v>
      </c>
      <c r="C163" s="30">
        <v>418609000</v>
      </c>
      <c r="D163" s="5">
        <f>'99'!D163+12</f>
        <v>67</v>
      </c>
      <c r="E163" s="31">
        <v>4</v>
      </c>
      <c r="F163" s="7">
        <f>'99'!F163+'99'!G163</f>
        <v>418609000</v>
      </c>
      <c r="G163" s="7">
        <f t="shared" si="7"/>
        <v>0</v>
      </c>
      <c r="H163" s="7">
        <f t="shared" si="8"/>
        <v>0</v>
      </c>
      <c r="I163" s="32"/>
      <c r="J163" s="32"/>
      <c r="K163" s="32"/>
      <c r="L163" s="32"/>
      <c r="M163" s="32"/>
      <c r="N163" s="32"/>
      <c r="O163" s="32"/>
      <c r="P163" s="34"/>
    </row>
    <row r="164" spans="1:16" ht="22.5">
      <c r="A164" s="11">
        <v>160</v>
      </c>
      <c r="B164" s="48" t="s">
        <v>90</v>
      </c>
      <c r="C164" s="30">
        <v>194390000</v>
      </c>
      <c r="D164" s="5">
        <f>'99'!D164+12</f>
        <v>67</v>
      </c>
      <c r="E164" s="31">
        <v>4</v>
      </c>
      <c r="F164" s="7">
        <f>'99'!F164+'99'!G164</f>
        <v>194390000</v>
      </c>
      <c r="G164" s="7">
        <f t="shared" si="7"/>
        <v>0</v>
      </c>
      <c r="H164" s="7">
        <f t="shared" si="8"/>
        <v>0</v>
      </c>
      <c r="I164" s="32"/>
      <c r="J164" s="32"/>
      <c r="K164" s="32"/>
      <c r="L164" s="32"/>
      <c r="M164" s="32"/>
      <c r="N164" s="32"/>
      <c r="O164" s="32"/>
      <c r="P164" s="34"/>
    </row>
    <row r="165" spans="1:16" ht="22.5">
      <c r="A165" s="11">
        <v>161</v>
      </c>
      <c r="B165" s="48" t="s">
        <v>110</v>
      </c>
      <c r="C165" s="30">
        <v>105840000</v>
      </c>
      <c r="D165" s="5">
        <f>'99'!D165+12</f>
        <v>66</v>
      </c>
      <c r="E165" s="31">
        <v>4</v>
      </c>
      <c r="F165" s="7">
        <f>'99'!F165+'99'!G165</f>
        <v>105840000</v>
      </c>
      <c r="G165" s="7">
        <f t="shared" si="7"/>
        <v>0</v>
      </c>
      <c r="H165" s="7">
        <f t="shared" si="8"/>
        <v>0</v>
      </c>
      <c r="I165" s="32"/>
      <c r="J165" s="32"/>
      <c r="K165" s="32"/>
      <c r="L165" s="32"/>
      <c r="M165" s="32"/>
      <c r="N165" s="32"/>
      <c r="O165" s="32"/>
      <c r="P165" s="34"/>
    </row>
    <row r="166" spans="1:16" ht="22.5">
      <c r="A166" s="11">
        <v>162</v>
      </c>
      <c r="B166" s="48" t="s">
        <v>90</v>
      </c>
      <c r="C166" s="30">
        <v>278000000</v>
      </c>
      <c r="D166" s="5">
        <f>'99'!D166+12</f>
        <v>61</v>
      </c>
      <c r="E166" s="31">
        <v>4</v>
      </c>
      <c r="F166" s="7">
        <f>'99'!F166+'99'!G166</f>
        <v>278000000</v>
      </c>
      <c r="G166" s="7">
        <f t="shared" si="7"/>
        <v>0</v>
      </c>
      <c r="H166" s="7">
        <f t="shared" si="8"/>
        <v>0</v>
      </c>
      <c r="I166" s="32"/>
      <c r="J166" s="32"/>
      <c r="K166" s="32"/>
      <c r="L166" s="32"/>
      <c r="M166" s="32"/>
      <c r="N166" s="32"/>
      <c r="O166" s="32"/>
      <c r="P166" s="34"/>
    </row>
    <row r="167" spans="1:16" ht="22.5">
      <c r="A167" s="11">
        <v>163</v>
      </c>
      <c r="B167" s="48" t="s">
        <v>90</v>
      </c>
      <c r="C167" s="30">
        <v>131544000</v>
      </c>
      <c r="D167" s="5">
        <f>'99'!D167+12</f>
        <v>64</v>
      </c>
      <c r="E167" s="31">
        <v>4</v>
      </c>
      <c r="F167" s="7">
        <f>'99'!F167+'99'!G167</f>
        <v>131544000</v>
      </c>
      <c r="G167" s="7">
        <f t="shared" si="7"/>
        <v>0</v>
      </c>
      <c r="H167" s="7">
        <f t="shared" si="8"/>
        <v>0</v>
      </c>
      <c r="I167" s="32"/>
      <c r="J167" s="32"/>
      <c r="K167" s="32"/>
      <c r="L167" s="32"/>
      <c r="M167" s="32"/>
      <c r="N167" s="32"/>
      <c r="O167" s="32"/>
      <c r="P167" s="34"/>
    </row>
    <row r="168" spans="1:16" ht="22.5">
      <c r="A168" s="11">
        <v>164</v>
      </c>
      <c r="B168" s="48" t="s">
        <v>121</v>
      </c>
      <c r="C168" s="30">
        <v>50130000</v>
      </c>
      <c r="D168" s="5">
        <f>'99'!D168+12</f>
        <v>57</v>
      </c>
      <c r="E168" s="31">
        <v>10</v>
      </c>
      <c r="F168" s="7">
        <f>'99'!F168+'99'!G168</f>
        <v>23811750</v>
      </c>
      <c r="G168" s="7">
        <f t="shared" si="7"/>
        <v>5013000</v>
      </c>
      <c r="H168" s="7">
        <f t="shared" si="8"/>
        <v>21305250</v>
      </c>
      <c r="I168" s="32"/>
      <c r="J168" s="32"/>
      <c r="K168" s="32"/>
      <c r="L168" s="32"/>
      <c r="M168" s="32"/>
      <c r="N168" s="32"/>
      <c r="O168" s="32"/>
      <c r="P168" s="34"/>
    </row>
    <row r="169" spans="1:16" ht="22.5">
      <c r="A169" s="11">
        <v>165</v>
      </c>
      <c r="B169" s="48" t="s">
        <v>90</v>
      </c>
      <c r="C169" s="30">
        <v>800000000</v>
      </c>
      <c r="D169" s="5">
        <f>'99'!D169+12</f>
        <v>56</v>
      </c>
      <c r="E169" s="31">
        <v>4</v>
      </c>
      <c r="F169" s="7">
        <f>'99'!F169+'99'!G169</f>
        <v>800000000</v>
      </c>
      <c r="G169" s="7">
        <f t="shared" si="7"/>
        <v>0</v>
      </c>
      <c r="H169" s="7">
        <f t="shared" si="8"/>
        <v>0</v>
      </c>
      <c r="I169" s="32"/>
      <c r="J169" s="32"/>
      <c r="K169" s="32"/>
      <c r="L169" s="32"/>
      <c r="M169" s="32"/>
      <c r="N169" s="32"/>
      <c r="O169" s="32"/>
      <c r="P169" s="34"/>
    </row>
    <row r="170" spans="1:16" ht="22.5">
      <c r="A170" s="11">
        <v>166</v>
      </c>
      <c r="B170" s="48" t="s">
        <v>121</v>
      </c>
      <c r="C170" s="30">
        <v>82400000</v>
      </c>
      <c r="D170" s="5">
        <f>'99'!D170+12</f>
        <v>55</v>
      </c>
      <c r="E170" s="31">
        <v>10</v>
      </c>
      <c r="F170" s="7">
        <f>'99'!F170+'99'!G170</f>
        <v>37766666.66666667</v>
      </c>
      <c r="G170" s="7">
        <f t="shared" si="7"/>
        <v>8240000</v>
      </c>
      <c r="H170" s="7">
        <f t="shared" si="8"/>
        <v>36393333.33333333</v>
      </c>
      <c r="I170" s="32"/>
      <c r="J170" s="32"/>
      <c r="K170" s="32"/>
      <c r="L170" s="32"/>
      <c r="M170" s="32"/>
      <c r="N170" s="32"/>
      <c r="O170" s="32"/>
      <c r="P170" s="34"/>
    </row>
    <row r="171" spans="1:16" ht="22.5">
      <c r="A171" s="11">
        <v>167</v>
      </c>
      <c r="B171" s="48" t="s">
        <v>90</v>
      </c>
      <c r="C171" s="30">
        <v>59000000</v>
      </c>
      <c r="D171" s="5">
        <f>'99'!D171+12</f>
        <v>55</v>
      </c>
      <c r="E171" s="31">
        <v>4</v>
      </c>
      <c r="F171" s="7">
        <f>'99'!F171+'99'!G171</f>
        <v>59000000</v>
      </c>
      <c r="G171" s="7">
        <f t="shared" si="7"/>
        <v>0</v>
      </c>
      <c r="H171" s="7">
        <f t="shared" si="8"/>
        <v>0</v>
      </c>
      <c r="I171" s="32"/>
      <c r="J171" s="32"/>
      <c r="K171" s="32"/>
      <c r="L171" s="32"/>
      <c r="M171" s="32"/>
      <c r="N171" s="32"/>
      <c r="O171" s="32"/>
      <c r="P171" s="34"/>
    </row>
    <row r="172" spans="1:16" ht="22.5">
      <c r="A172" s="11">
        <v>168</v>
      </c>
      <c r="B172" s="48" t="s">
        <v>90</v>
      </c>
      <c r="C172" s="30">
        <v>1010000000</v>
      </c>
      <c r="D172" s="5">
        <f>'99'!D172+12</f>
        <v>55</v>
      </c>
      <c r="E172" s="31">
        <v>4</v>
      </c>
      <c r="F172" s="7">
        <f>'99'!F172+'99'!G172</f>
        <v>1010000000</v>
      </c>
      <c r="G172" s="7">
        <f t="shared" si="7"/>
        <v>0</v>
      </c>
      <c r="H172" s="7">
        <f t="shared" si="8"/>
        <v>0</v>
      </c>
      <c r="I172" s="32"/>
      <c r="J172" s="32"/>
      <c r="K172" s="32"/>
      <c r="L172" s="32"/>
      <c r="M172" s="32"/>
      <c r="N172" s="32"/>
      <c r="O172" s="32"/>
      <c r="P172" s="34"/>
    </row>
    <row r="173" spans="1:16" ht="22.5">
      <c r="A173" s="11">
        <v>169</v>
      </c>
      <c r="B173" s="48" t="s">
        <v>90</v>
      </c>
      <c r="C173" s="30">
        <v>119870000</v>
      </c>
      <c r="D173" s="5">
        <f>'99'!D173+12</f>
        <v>55</v>
      </c>
      <c r="E173" s="31">
        <v>4</v>
      </c>
      <c r="F173" s="7">
        <f>'99'!F173+'99'!G173</f>
        <v>119870000</v>
      </c>
      <c r="G173" s="7">
        <f t="shared" si="7"/>
        <v>0</v>
      </c>
      <c r="H173" s="7">
        <f t="shared" si="8"/>
        <v>0</v>
      </c>
      <c r="I173" s="32"/>
      <c r="J173" s="32"/>
      <c r="K173" s="32"/>
      <c r="L173" s="32"/>
      <c r="M173" s="32"/>
      <c r="N173" s="32"/>
      <c r="O173" s="32"/>
      <c r="P173" s="34"/>
    </row>
    <row r="174" spans="1:16" ht="22.5">
      <c r="A174" s="11">
        <v>170</v>
      </c>
      <c r="B174" s="48" t="s">
        <v>90</v>
      </c>
      <c r="C174" s="30">
        <v>366500000</v>
      </c>
      <c r="D174" s="5">
        <f>'99'!D174+12</f>
        <v>54</v>
      </c>
      <c r="E174" s="31">
        <v>4</v>
      </c>
      <c r="F174" s="7">
        <f>'99'!F174+'99'!G174</f>
        <v>366500000</v>
      </c>
      <c r="G174" s="7">
        <f t="shared" si="7"/>
        <v>0</v>
      </c>
      <c r="H174" s="7">
        <f t="shared" si="8"/>
        <v>0</v>
      </c>
      <c r="I174" s="32"/>
      <c r="J174" s="32"/>
      <c r="K174" s="32"/>
      <c r="L174" s="32"/>
      <c r="M174" s="32"/>
      <c r="N174" s="32"/>
      <c r="O174" s="32"/>
      <c r="P174" s="34"/>
    </row>
    <row r="175" spans="1:16" ht="23.25" customHeight="1">
      <c r="A175" s="11">
        <v>171</v>
      </c>
      <c r="B175" s="48" t="s">
        <v>90</v>
      </c>
      <c r="C175" s="30">
        <v>355803200</v>
      </c>
      <c r="D175" s="5">
        <f>'99'!D175+12</f>
        <v>54</v>
      </c>
      <c r="E175" s="31">
        <v>4</v>
      </c>
      <c r="F175" s="7">
        <f>'99'!F175+'99'!G175</f>
        <v>355803200</v>
      </c>
      <c r="G175" s="7">
        <f t="shared" si="7"/>
        <v>0</v>
      </c>
      <c r="H175" s="7">
        <f t="shared" si="8"/>
        <v>0</v>
      </c>
      <c r="I175" s="32"/>
      <c r="J175" s="32"/>
      <c r="K175" s="32"/>
      <c r="L175" s="32"/>
      <c r="M175" s="32"/>
      <c r="N175" s="32"/>
      <c r="O175" s="32"/>
      <c r="P175" s="34"/>
    </row>
    <row r="176" spans="1:16" ht="23.25" customHeight="1">
      <c r="A176" s="11">
        <v>172</v>
      </c>
      <c r="B176" s="48" t="s">
        <v>90</v>
      </c>
      <c r="C176" s="30">
        <v>57000000</v>
      </c>
      <c r="D176" s="5">
        <f>'99'!D176+12</f>
        <v>30</v>
      </c>
      <c r="E176" s="31">
        <v>4</v>
      </c>
      <c r="F176" s="7">
        <f>'99'!F176+'99'!G176</f>
        <v>49875000</v>
      </c>
      <c r="G176" s="7">
        <f t="shared" si="7"/>
        <v>14250000</v>
      </c>
      <c r="H176" s="7">
        <f t="shared" si="8"/>
        <v>-7125000</v>
      </c>
      <c r="I176" s="32"/>
      <c r="J176" s="32"/>
      <c r="K176" s="32"/>
      <c r="L176" s="32"/>
      <c r="M176" s="32"/>
      <c r="N176" s="32"/>
      <c r="O176" s="32"/>
      <c r="P176" s="34"/>
    </row>
    <row r="177" spans="1:16" ht="23.25" customHeight="1">
      <c r="A177" s="11">
        <v>173</v>
      </c>
      <c r="B177" s="48" t="s">
        <v>90</v>
      </c>
      <c r="C177" s="30">
        <v>80000000</v>
      </c>
      <c r="D177" s="5">
        <f>'99'!D177+12</f>
        <v>28</v>
      </c>
      <c r="E177" s="31">
        <v>4</v>
      </c>
      <c r="F177" s="7">
        <f>'99'!F177+'99'!G177</f>
        <v>60000000</v>
      </c>
      <c r="G177" s="7">
        <f t="shared" si="7"/>
        <v>20000000</v>
      </c>
      <c r="H177" s="7">
        <f t="shared" si="8"/>
        <v>0</v>
      </c>
      <c r="I177" s="32"/>
      <c r="J177" s="32"/>
      <c r="K177" s="32"/>
      <c r="L177" s="32"/>
      <c r="M177" s="32"/>
      <c r="N177" s="32"/>
      <c r="O177" s="32"/>
      <c r="P177" s="34"/>
    </row>
    <row r="178" spans="1:16" ht="23.25" customHeight="1">
      <c r="A178" s="11">
        <v>174</v>
      </c>
      <c r="B178" s="48" t="s">
        <v>90</v>
      </c>
      <c r="C178" s="30">
        <v>100825000</v>
      </c>
      <c r="D178" s="5">
        <f>'99'!D178+12</f>
        <v>14</v>
      </c>
      <c r="E178" s="31">
        <v>4</v>
      </c>
      <c r="F178" s="7">
        <f>'99'!F178+'99'!G178</f>
        <v>8402082.333333334</v>
      </c>
      <c r="G178" s="7">
        <f t="shared" si="7"/>
        <v>25206250</v>
      </c>
      <c r="H178" s="7">
        <f t="shared" si="8"/>
        <v>67216667.66666667</v>
      </c>
      <c r="I178" s="32"/>
      <c r="J178" s="32"/>
      <c r="K178" s="32"/>
      <c r="L178" s="32"/>
      <c r="M178" s="32"/>
      <c r="N178" s="32"/>
      <c r="O178" s="32"/>
      <c r="P178" s="34"/>
    </row>
    <row r="179" spans="1:16" ht="23.25" thickBot="1">
      <c r="A179" s="61" t="s">
        <v>67</v>
      </c>
      <c r="B179" s="62"/>
      <c r="C179" s="9">
        <f aca="true" t="shared" si="9" ref="C179:H179">SUM(C5:C178)</f>
        <v>6441265300</v>
      </c>
      <c r="D179" s="9">
        <f t="shared" si="9"/>
        <v>19206</v>
      </c>
      <c r="E179" s="9">
        <f t="shared" si="9"/>
        <v>1375</v>
      </c>
      <c r="F179" s="9">
        <f t="shared" si="9"/>
        <v>6062254198.999999</v>
      </c>
      <c r="G179" s="9">
        <f t="shared" si="9"/>
        <v>169706450</v>
      </c>
      <c r="H179" s="9">
        <f t="shared" si="9"/>
        <v>209304651.6666667</v>
      </c>
      <c r="I179" s="9">
        <f aca="true" t="shared" si="10" ref="I179:P179">SUM(I5:I177)</f>
        <v>0</v>
      </c>
      <c r="J179" s="9">
        <f t="shared" si="10"/>
        <v>0</v>
      </c>
      <c r="K179" s="9">
        <f t="shared" si="10"/>
        <v>0</v>
      </c>
      <c r="L179" s="9">
        <f t="shared" si="10"/>
        <v>0</v>
      </c>
      <c r="M179" s="9">
        <f t="shared" si="10"/>
        <v>0</v>
      </c>
      <c r="N179" s="9">
        <f t="shared" si="10"/>
        <v>0</v>
      </c>
      <c r="O179" s="9">
        <f t="shared" si="10"/>
        <v>0</v>
      </c>
      <c r="P179" s="9">
        <f t="shared" si="10"/>
        <v>0</v>
      </c>
    </row>
    <row r="180" spans="1:8" ht="23.25" thickBot="1">
      <c r="A180" s="63" t="s">
        <v>112</v>
      </c>
      <c r="B180" s="63"/>
      <c r="C180" s="63"/>
      <c r="D180" s="63"/>
      <c r="E180" s="63"/>
      <c r="F180" s="63"/>
      <c r="G180" s="63"/>
      <c r="H180" s="63"/>
    </row>
    <row r="181" spans="1:8" ht="22.5">
      <c r="A181" s="27" t="s">
        <v>109</v>
      </c>
      <c r="B181" s="20" t="s">
        <v>1</v>
      </c>
      <c r="C181" s="20" t="s">
        <v>82</v>
      </c>
      <c r="D181" s="21" t="s">
        <v>60</v>
      </c>
      <c r="E181" s="21" t="s">
        <v>68</v>
      </c>
      <c r="F181" s="22" t="s">
        <v>73</v>
      </c>
      <c r="G181" s="22" t="s">
        <v>85</v>
      </c>
      <c r="H181" s="22" t="s">
        <v>62</v>
      </c>
    </row>
    <row r="182" spans="1:16" ht="22.5">
      <c r="A182" s="11">
        <v>1</v>
      </c>
      <c r="B182" s="6" t="s">
        <v>78</v>
      </c>
      <c r="C182" s="6">
        <v>48000000</v>
      </c>
      <c r="D182" s="6">
        <f>'99'!D182+12</f>
        <v>119</v>
      </c>
      <c r="E182" s="6">
        <v>20</v>
      </c>
      <c r="F182" s="7">
        <f>'99'!F182+'99'!G182</f>
        <v>21600000</v>
      </c>
      <c r="G182" s="7">
        <f>C182/E182</f>
        <v>2400000</v>
      </c>
      <c r="H182" s="7">
        <f aca="true" t="shared" si="11" ref="H182:H188">C182-F182-G182</f>
        <v>24000000</v>
      </c>
      <c r="I182" s="2"/>
      <c r="J182" s="2"/>
      <c r="K182" s="2"/>
      <c r="L182" s="2"/>
      <c r="M182" s="2"/>
      <c r="N182" s="2"/>
      <c r="O182" s="2"/>
      <c r="P182" s="3"/>
    </row>
    <row r="183" spans="1:16" ht="22.5">
      <c r="A183" s="11">
        <v>2</v>
      </c>
      <c r="B183" s="6" t="s">
        <v>79</v>
      </c>
      <c r="C183" s="6">
        <v>824000</v>
      </c>
      <c r="D183" s="6">
        <f>'99'!D183+12</f>
        <v>108</v>
      </c>
      <c r="E183" s="6">
        <v>4</v>
      </c>
      <c r="F183" s="7">
        <f>'99'!F183+'99'!G183</f>
        <v>824000</v>
      </c>
      <c r="G183" s="7">
        <v>0</v>
      </c>
      <c r="H183" s="7">
        <f t="shared" si="11"/>
        <v>0</v>
      </c>
      <c r="I183" s="2"/>
      <c r="J183" s="2"/>
      <c r="K183" s="2"/>
      <c r="L183" s="2"/>
      <c r="M183" s="2"/>
      <c r="N183" s="2"/>
      <c r="O183" s="2"/>
      <c r="P183" s="3"/>
    </row>
    <row r="184" spans="1:16" ht="22.5">
      <c r="A184" s="11">
        <v>3</v>
      </c>
      <c r="B184" s="45" t="s">
        <v>80</v>
      </c>
      <c r="C184" s="30">
        <v>7870000</v>
      </c>
      <c r="D184" s="6">
        <f>'99'!D184+12</f>
        <v>120</v>
      </c>
      <c r="E184" s="30">
        <v>5</v>
      </c>
      <c r="F184" s="7">
        <f>'99'!F184+'99'!G184</f>
        <v>7870000</v>
      </c>
      <c r="G184" s="7">
        <v>0</v>
      </c>
      <c r="H184" s="7">
        <f t="shared" si="11"/>
        <v>0</v>
      </c>
      <c r="I184" s="32"/>
      <c r="J184" s="32"/>
      <c r="K184" s="32"/>
      <c r="L184" s="32"/>
      <c r="M184" s="32"/>
      <c r="N184" s="32"/>
      <c r="O184" s="32"/>
      <c r="P184" s="33"/>
    </row>
    <row r="185" spans="1:16" ht="22.5">
      <c r="A185" s="11">
        <v>4</v>
      </c>
      <c r="B185" s="45" t="s">
        <v>99</v>
      </c>
      <c r="C185" s="30">
        <v>4179000</v>
      </c>
      <c r="D185" s="6">
        <f>'99'!D185+12</f>
        <v>84</v>
      </c>
      <c r="E185" s="30">
        <v>4</v>
      </c>
      <c r="F185" s="7">
        <f>'99'!F185+'99'!G185</f>
        <v>4179000</v>
      </c>
      <c r="G185" s="7">
        <v>0</v>
      </c>
      <c r="H185" s="7">
        <f t="shared" si="11"/>
        <v>0</v>
      </c>
      <c r="I185" s="32"/>
      <c r="J185" s="32"/>
      <c r="K185" s="32"/>
      <c r="L185" s="32"/>
      <c r="M185" s="32"/>
      <c r="N185" s="32"/>
      <c r="O185" s="32"/>
      <c r="P185" s="34"/>
    </row>
    <row r="186" spans="1:16" ht="22.5">
      <c r="A186" s="11">
        <v>5</v>
      </c>
      <c r="B186" s="46" t="s">
        <v>84</v>
      </c>
      <c r="C186" s="30">
        <v>237600000</v>
      </c>
      <c r="D186" s="6">
        <f>'99'!D186+12</f>
        <v>70</v>
      </c>
      <c r="E186" s="30">
        <v>5</v>
      </c>
      <c r="F186" s="7">
        <f>'99'!F186+'99'!G186</f>
        <v>237600000</v>
      </c>
      <c r="G186" s="7">
        <v>0</v>
      </c>
      <c r="H186" s="7">
        <f t="shared" si="11"/>
        <v>0</v>
      </c>
      <c r="I186" s="47"/>
      <c r="J186" s="47"/>
      <c r="K186" s="47"/>
      <c r="L186" s="47"/>
      <c r="M186" s="47"/>
      <c r="N186" s="47"/>
      <c r="O186" s="47"/>
      <c r="P186" s="47"/>
    </row>
    <row r="187" spans="1:16" ht="22.5">
      <c r="A187" s="11">
        <v>6</v>
      </c>
      <c r="B187" s="46" t="s">
        <v>114</v>
      </c>
      <c r="C187" s="30">
        <v>50000000</v>
      </c>
      <c r="D187" s="6">
        <f>'99'!D187+12</f>
        <v>64</v>
      </c>
      <c r="E187" s="30">
        <v>5</v>
      </c>
      <c r="F187" s="7">
        <f>'99'!F187+'99'!G187</f>
        <v>50000000</v>
      </c>
      <c r="G187" s="7">
        <v>0</v>
      </c>
      <c r="H187" s="7">
        <f t="shared" si="11"/>
        <v>0</v>
      </c>
      <c r="I187" s="47"/>
      <c r="J187" s="47"/>
      <c r="K187" s="47"/>
      <c r="L187" s="47"/>
      <c r="M187" s="47"/>
      <c r="N187" s="47"/>
      <c r="O187" s="47"/>
      <c r="P187" s="47"/>
    </row>
    <row r="188" spans="1:16" ht="22.5">
      <c r="A188" s="50">
        <v>7</v>
      </c>
      <c r="B188" s="46" t="s">
        <v>114</v>
      </c>
      <c r="C188" s="30">
        <v>83050000</v>
      </c>
      <c r="D188" s="6">
        <f>'99'!D188+12</f>
        <v>67</v>
      </c>
      <c r="E188" s="30">
        <v>5</v>
      </c>
      <c r="F188" s="7">
        <f>'99'!F188+'99'!G188</f>
        <v>78218666.66666666</v>
      </c>
      <c r="G188" s="7">
        <f>C188-F188</f>
        <v>4831333.333333343</v>
      </c>
      <c r="H188" s="7">
        <f t="shared" si="11"/>
        <v>0</v>
      </c>
      <c r="I188" s="47"/>
      <c r="J188" s="47"/>
      <c r="K188" s="47"/>
      <c r="L188" s="47"/>
      <c r="M188" s="47"/>
      <c r="N188" s="47"/>
      <c r="O188" s="47"/>
      <c r="P188" s="47"/>
    </row>
    <row r="189" spans="1:8" ht="23.25" thickBot="1">
      <c r="A189" s="61" t="s">
        <v>67</v>
      </c>
      <c r="B189" s="62"/>
      <c r="C189" s="9">
        <f aca="true" t="shared" si="12" ref="C189:H189">SUM(C182:C188)</f>
        <v>431523000</v>
      </c>
      <c r="D189" s="9">
        <f t="shared" si="12"/>
        <v>632</v>
      </c>
      <c r="E189" s="9">
        <f t="shared" si="12"/>
        <v>48</v>
      </c>
      <c r="F189" s="9">
        <f t="shared" si="12"/>
        <v>400291666.6666666</v>
      </c>
      <c r="G189" s="9">
        <f t="shared" si="12"/>
        <v>7231333.333333343</v>
      </c>
      <c r="H189" s="9">
        <f t="shared" si="12"/>
        <v>24000000</v>
      </c>
    </row>
    <row r="190" ht="22.5">
      <c r="G190" s="1">
        <f>G189+G179</f>
        <v>176937783.33333334</v>
      </c>
    </row>
  </sheetData>
  <sheetProtection/>
  <autoFilter ref="A4:P189"/>
  <mergeCells count="6">
    <mergeCell ref="A1:P1"/>
    <mergeCell ref="A2:P2"/>
    <mergeCell ref="A3:H3"/>
    <mergeCell ref="A179:B179"/>
    <mergeCell ref="A180:H180"/>
    <mergeCell ref="A189:B189"/>
  </mergeCells>
  <printOptions horizontalCentered="1"/>
  <pageMargins left="0.11811023622047245" right="0.11811023622047245" top="0" bottom="0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P190"/>
  <sheetViews>
    <sheetView rightToLeft="1" tabSelected="1" zoomScalePageLayoutView="0" workbookViewId="0" topLeftCell="A1">
      <pane ySplit="4" topLeftCell="A177" activePane="bottomLeft" state="frozen"/>
      <selection pane="topLeft" activeCell="A1" sqref="A1"/>
      <selection pane="bottomLeft" activeCell="G179" sqref="G179"/>
    </sheetView>
  </sheetViews>
  <sheetFormatPr defaultColWidth="9.140625" defaultRowHeight="12.75"/>
  <cols>
    <col min="1" max="1" width="6.140625" style="1" bestFit="1" customWidth="1"/>
    <col min="2" max="2" width="25.28125" style="1" bestFit="1" customWidth="1"/>
    <col min="3" max="3" width="15.57421875" style="1" bestFit="1" customWidth="1"/>
    <col min="4" max="4" width="10.00390625" style="1" bestFit="1" customWidth="1"/>
    <col min="5" max="5" width="9.00390625" style="1" bestFit="1" customWidth="1"/>
    <col min="6" max="6" width="15.57421875" style="1" bestFit="1" customWidth="1"/>
    <col min="7" max="7" width="17.00390625" style="1" bestFit="1" customWidth="1"/>
    <col min="8" max="8" width="15.421875" style="1" bestFit="1" customWidth="1"/>
    <col min="9" max="9" width="15.7109375" style="1" hidden="1" customWidth="1"/>
    <col min="10" max="16" width="4.28125" style="1" hidden="1" customWidth="1"/>
    <col min="17" max="16384" width="9.140625" style="1" customWidth="1"/>
  </cols>
  <sheetData>
    <row r="1" spans="1:16" ht="22.5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2.5">
      <c r="A2" s="60" t="s">
        <v>128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23.25" thickBot="1">
      <c r="A3" s="64" t="s">
        <v>111</v>
      </c>
      <c r="B3" s="64"/>
      <c r="C3" s="64"/>
      <c r="D3" s="64"/>
      <c r="E3" s="64"/>
      <c r="F3" s="64"/>
      <c r="G3" s="64"/>
      <c r="H3" s="64"/>
      <c r="I3" s="39"/>
      <c r="J3" s="39"/>
      <c r="K3" s="39"/>
      <c r="L3" s="39"/>
      <c r="M3" s="39"/>
      <c r="N3" s="39"/>
      <c r="O3" s="39"/>
      <c r="P3" s="39"/>
    </row>
    <row r="4" spans="1:16" s="26" customFormat="1" ht="22.5">
      <c r="A4" s="27" t="s">
        <v>109</v>
      </c>
      <c r="B4" s="20" t="s">
        <v>1</v>
      </c>
      <c r="C4" s="20" t="s">
        <v>82</v>
      </c>
      <c r="D4" s="21" t="s">
        <v>60</v>
      </c>
      <c r="E4" s="21" t="s">
        <v>68</v>
      </c>
      <c r="F4" s="22" t="s">
        <v>73</v>
      </c>
      <c r="G4" s="22" t="s">
        <v>85</v>
      </c>
      <c r="H4" s="22" t="s">
        <v>62</v>
      </c>
      <c r="I4" s="23" t="s">
        <v>69</v>
      </c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4">
        <v>6</v>
      </c>
      <c r="P4" s="25">
        <v>7</v>
      </c>
    </row>
    <row r="5" spans="1:16" ht="22.5">
      <c r="A5" s="11">
        <v>1</v>
      </c>
      <c r="B5" s="5" t="s">
        <v>36</v>
      </c>
      <c r="C5" s="6">
        <v>2100000</v>
      </c>
      <c r="D5" s="5">
        <f>'00'!D5+12</f>
        <v>143</v>
      </c>
      <c r="E5" s="5">
        <v>10</v>
      </c>
      <c r="F5" s="7">
        <f>'00'!F5+'00'!G5</f>
        <v>2100000</v>
      </c>
      <c r="G5" s="7">
        <f>IF(C5=F5,0,C5/E5)</f>
        <v>0</v>
      </c>
      <c r="H5" s="7">
        <f>C5-F5-G5</f>
        <v>0</v>
      </c>
      <c r="I5" s="2"/>
      <c r="J5" s="2"/>
      <c r="K5" s="2"/>
      <c r="L5" s="2"/>
      <c r="M5" s="2"/>
      <c r="N5" s="2"/>
      <c r="O5" s="2"/>
      <c r="P5" s="3"/>
    </row>
    <row r="6" spans="1:16" ht="22.5">
      <c r="A6" s="11">
        <v>2</v>
      </c>
      <c r="B6" s="7" t="s">
        <v>10</v>
      </c>
      <c r="C6" s="6">
        <v>1400000</v>
      </c>
      <c r="D6" s="5">
        <f>'00'!D6+12</f>
        <v>143</v>
      </c>
      <c r="E6" s="5">
        <v>4</v>
      </c>
      <c r="F6" s="7">
        <f>'00'!F6+'00'!G6</f>
        <v>1400000.3333333333</v>
      </c>
      <c r="G6" s="7">
        <v>0</v>
      </c>
      <c r="H6" s="7">
        <v>0</v>
      </c>
      <c r="I6" s="2"/>
      <c r="J6" s="2"/>
      <c r="K6" s="2"/>
      <c r="L6" s="2"/>
      <c r="M6" s="2"/>
      <c r="N6" s="2"/>
      <c r="O6" s="2"/>
      <c r="P6" s="3"/>
    </row>
    <row r="7" spans="1:16" ht="22.5">
      <c r="A7" s="11">
        <v>3</v>
      </c>
      <c r="B7" s="7" t="s">
        <v>11</v>
      </c>
      <c r="C7" s="6">
        <v>3500000</v>
      </c>
      <c r="D7" s="5">
        <f>'00'!D7+12</f>
        <v>143</v>
      </c>
      <c r="E7" s="5">
        <v>10</v>
      </c>
      <c r="F7" s="7">
        <f>'00'!F7+'00'!G7</f>
        <v>3500000</v>
      </c>
      <c r="G7" s="7">
        <f aca="true" t="shared" si="0" ref="G7:G70">IF(C7=F7,0,C7/E7)</f>
        <v>0</v>
      </c>
      <c r="H7" s="7">
        <f aca="true" t="shared" si="1" ref="H7:H18">C7-F7-G7</f>
        <v>0</v>
      </c>
      <c r="I7" s="2"/>
      <c r="J7" s="2"/>
      <c r="K7" s="2"/>
      <c r="L7" s="2"/>
      <c r="M7" s="2"/>
      <c r="N7" s="2"/>
      <c r="O7" s="2"/>
      <c r="P7" s="3"/>
    </row>
    <row r="8" spans="1:16" ht="22.5">
      <c r="A8" s="11">
        <v>4</v>
      </c>
      <c r="B8" s="7" t="s">
        <v>12</v>
      </c>
      <c r="C8" s="6">
        <v>620000</v>
      </c>
      <c r="D8" s="5">
        <f>'00'!D8+12</f>
        <v>143</v>
      </c>
      <c r="E8" s="5">
        <v>10</v>
      </c>
      <c r="F8" s="7">
        <f>'00'!F8+'00'!G8</f>
        <v>620000</v>
      </c>
      <c r="G8" s="7">
        <f t="shared" si="0"/>
        <v>0</v>
      </c>
      <c r="H8" s="7">
        <f t="shared" si="1"/>
        <v>0</v>
      </c>
      <c r="I8" s="2"/>
      <c r="J8" s="2"/>
      <c r="K8" s="2"/>
      <c r="L8" s="2"/>
      <c r="M8" s="2"/>
      <c r="N8" s="2"/>
      <c r="O8" s="2"/>
      <c r="P8" s="3"/>
    </row>
    <row r="9" spans="1:16" ht="22.5">
      <c r="A9" s="11">
        <v>5</v>
      </c>
      <c r="B9" s="7" t="s">
        <v>12</v>
      </c>
      <c r="C9" s="6">
        <v>620000</v>
      </c>
      <c r="D9" s="5">
        <f>'00'!D9+12</f>
        <v>143</v>
      </c>
      <c r="E9" s="5">
        <v>10</v>
      </c>
      <c r="F9" s="7">
        <f>'00'!F9+'00'!G9</f>
        <v>620000</v>
      </c>
      <c r="G9" s="7">
        <f t="shared" si="0"/>
        <v>0</v>
      </c>
      <c r="H9" s="7">
        <f t="shared" si="1"/>
        <v>0</v>
      </c>
      <c r="I9" s="2"/>
      <c r="J9" s="2"/>
      <c r="K9" s="2"/>
      <c r="L9" s="2"/>
      <c r="M9" s="2"/>
      <c r="N9" s="2"/>
      <c r="O9" s="2"/>
      <c r="P9" s="3"/>
    </row>
    <row r="10" spans="1:16" ht="22.5">
      <c r="A10" s="11">
        <v>6</v>
      </c>
      <c r="B10" s="7" t="s">
        <v>12</v>
      </c>
      <c r="C10" s="6">
        <v>620000</v>
      </c>
      <c r="D10" s="5">
        <f>'00'!D10+12</f>
        <v>143</v>
      </c>
      <c r="E10" s="5">
        <v>10</v>
      </c>
      <c r="F10" s="7">
        <f>'00'!F10+'00'!G10</f>
        <v>620000</v>
      </c>
      <c r="G10" s="7">
        <f t="shared" si="0"/>
        <v>0</v>
      </c>
      <c r="H10" s="7">
        <f t="shared" si="1"/>
        <v>0</v>
      </c>
      <c r="I10" s="2"/>
      <c r="J10" s="2"/>
      <c r="K10" s="2"/>
      <c r="L10" s="2"/>
      <c r="M10" s="2"/>
      <c r="N10" s="2"/>
      <c r="O10" s="2"/>
      <c r="P10" s="3"/>
    </row>
    <row r="11" spans="1:16" ht="22.5">
      <c r="A11" s="11">
        <v>7</v>
      </c>
      <c r="B11" s="7" t="s">
        <v>12</v>
      </c>
      <c r="C11" s="6">
        <v>620000</v>
      </c>
      <c r="D11" s="5">
        <f>'00'!D11+12</f>
        <v>143</v>
      </c>
      <c r="E11" s="5">
        <v>10</v>
      </c>
      <c r="F11" s="7">
        <f>'00'!F11+'00'!G11</f>
        <v>620000</v>
      </c>
      <c r="G11" s="7">
        <f t="shared" si="0"/>
        <v>0</v>
      </c>
      <c r="H11" s="7">
        <f t="shared" si="1"/>
        <v>0</v>
      </c>
      <c r="I11" s="2"/>
      <c r="J11" s="2"/>
      <c r="K11" s="2"/>
      <c r="L11" s="2"/>
      <c r="M11" s="2"/>
      <c r="N11" s="2"/>
      <c r="O11" s="2"/>
      <c r="P11" s="3"/>
    </row>
    <row r="12" spans="1:16" ht="22.5">
      <c r="A12" s="11">
        <v>8</v>
      </c>
      <c r="B12" s="7" t="s">
        <v>13</v>
      </c>
      <c r="C12" s="8">
        <v>1450000</v>
      </c>
      <c r="D12" s="5">
        <f>'00'!D12+12</f>
        <v>143</v>
      </c>
      <c r="E12" s="5">
        <v>10</v>
      </c>
      <c r="F12" s="7">
        <f>'00'!F12+'00'!G12</f>
        <v>1450000</v>
      </c>
      <c r="G12" s="7">
        <f t="shared" si="0"/>
        <v>0</v>
      </c>
      <c r="H12" s="7">
        <f t="shared" si="1"/>
        <v>0</v>
      </c>
      <c r="I12" s="2"/>
      <c r="J12" s="2"/>
      <c r="K12" s="2"/>
      <c r="L12" s="2"/>
      <c r="M12" s="2"/>
      <c r="N12" s="2"/>
      <c r="O12" s="2"/>
      <c r="P12" s="3"/>
    </row>
    <row r="13" spans="1:16" ht="22.5">
      <c r="A13" s="11">
        <v>9</v>
      </c>
      <c r="B13" s="7" t="s">
        <v>14</v>
      </c>
      <c r="C13" s="6">
        <v>1350000</v>
      </c>
      <c r="D13" s="5">
        <f>'00'!D13+12</f>
        <v>143</v>
      </c>
      <c r="E13" s="5">
        <v>10</v>
      </c>
      <c r="F13" s="7">
        <f>'00'!F13+'00'!G13</f>
        <v>1350000</v>
      </c>
      <c r="G13" s="7">
        <f t="shared" si="0"/>
        <v>0</v>
      </c>
      <c r="H13" s="7">
        <f t="shared" si="1"/>
        <v>0</v>
      </c>
      <c r="I13" s="2"/>
      <c r="J13" s="2"/>
      <c r="K13" s="2"/>
      <c r="L13" s="2"/>
      <c r="M13" s="2"/>
      <c r="N13" s="2"/>
      <c r="O13" s="2"/>
      <c r="P13" s="3"/>
    </row>
    <row r="14" spans="1:16" ht="22.5">
      <c r="A14" s="11">
        <v>10</v>
      </c>
      <c r="B14" s="7" t="s">
        <v>15</v>
      </c>
      <c r="C14" s="6">
        <v>1450000</v>
      </c>
      <c r="D14" s="5">
        <f>'00'!D14+12</f>
        <v>143</v>
      </c>
      <c r="E14" s="5">
        <v>10</v>
      </c>
      <c r="F14" s="7">
        <f>'00'!F14+'00'!G14</f>
        <v>1450000</v>
      </c>
      <c r="G14" s="7">
        <f t="shared" si="0"/>
        <v>0</v>
      </c>
      <c r="H14" s="7">
        <f t="shared" si="1"/>
        <v>0</v>
      </c>
      <c r="I14" s="2"/>
      <c r="J14" s="2"/>
      <c r="K14" s="2"/>
      <c r="L14" s="2"/>
      <c r="M14" s="2"/>
      <c r="N14" s="2"/>
      <c r="O14" s="2"/>
      <c r="P14" s="3"/>
    </row>
    <row r="15" spans="1:16" ht="22.5">
      <c r="A15" s="11">
        <v>11</v>
      </c>
      <c r="B15" s="5" t="s">
        <v>17</v>
      </c>
      <c r="C15" s="6">
        <v>1200000</v>
      </c>
      <c r="D15" s="5">
        <f>'00'!D15+12</f>
        <v>143</v>
      </c>
      <c r="E15" s="5">
        <v>4</v>
      </c>
      <c r="F15" s="7">
        <f>'00'!F15+'00'!G15</f>
        <v>1200000</v>
      </c>
      <c r="G15" s="7">
        <f t="shared" si="0"/>
        <v>0</v>
      </c>
      <c r="H15" s="7">
        <f t="shared" si="1"/>
        <v>0</v>
      </c>
      <c r="I15" s="2"/>
      <c r="J15" s="2"/>
      <c r="K15" s="2"/>
      <c r="L15" s="2"/>
      <c r="M15" s="2"/>
      <c r="N15" s="2"/>
      <c r="O15" s="2"/>
      <c r="P15" s="3"/>
    </row>
    <row r="16" spans="1:16" ht="22.5">
      <c r="A16" s="11">
        <v>12</v>
      </c>
      <c r="B16" s="5" t="s">
        <v>17</v>
      </c>
      <c r="C16" s="6">
        <v>1200000</v>
      </c>
      <c r="D16" s="5">
        <f>'00'!D16+12</f>
        <v>143</v>
      </c>
      <c r="E16" s="5">
        <v>4</v>
      </c>
      <c r="F16" s="7">
        <f>'00'!F16+'00'!G16</f>
        <v>1200000</v>
      </c>
      <c r="G16" s="7">
        <f t="shared" si="0"/>
        <v>0</v>
      </c>
      <c r="H16" s="7">
        <f t="shared" si="1"/>
        <v>0</v>
      </c>
      <c r="I16" s="2"/>
      <c r="J16" s="2"/>
      <c r="K16" s="2"/>
      <c r="L16" s="2"/>
      <c r="M16" s="2"/>
      <c r="N16" s="2"/>
      <c r="O16" s="2"/>
      <c r="P16" s="3"/>
    </row>
    <row r="17" spans="1:16" ht="22.5">
      <c r="A17" s="11">
        <v>13</v>
      </c>
      <c r="B17" s="7" t="s">
        <v>16</v>
      </c>
      <c r="C17" s="6">
        <v>4000000</v>
      </c>
      <c r="D17" s="5">
        <f>'00'!D17+12</f>
        <v>143</v>
      </c>
      <c r="E17" s="5">
        <v>4</v>
      </c>
      <c r="F17" s="7">
        <f>'00'!F17+'00'!G17</f>
        <v>4000000</v>
      </c>
      <c r="G17" s="7">
        <f t="shared" si="0"/>
        <v>0</v>
      </c>
      <c r="H17" s="7">
        <f t="shared" si="1"/>
        <v>0</v>
      </c>
      <c r="I17" s="2"/>
      <c r="J17" s="2"/>
      <c r="K17" s="2"/>
      <c r="L17" s="2"/>
      <c r="M17" s="2"/>
      <c r="N17" s="2"/>
      <c r="O17" s="2"/>
      <c r="P17" s="3"/>
    </row>
    <row r="18" spans="1:16" ht="22.5">
      <c r="A18" s="11">
        <v>14</v>
      </c>
      <c r="B18" s="7" t="s">
        <v>16</v>
      </c>
      <c r="C18" s="6">
        <v>4000000</v>
      </c>
      <c r="D18" s="5">
        <f>'00'!D18+12</f>
        <v>143</v>
      </c>
      <c r="E18" s="5">
        <v>4</v>
      </c>
      <c r="F18" s="7">
        <f>'00'!F18+'00'!G18</f>
        <v>4000000</v>
      </c>
      <c r="G18" s="7">
        <f t="shared" si="0"/>
        <v>0</v>
      </c>
      <c r="H18" s="7">
        <f t="shared" si="1"/>
        <v>0</v>
      </c>
      <c r="I18" s="2"/>
      <c r="J18" s="2"/>
      <c r="K18" s="2"/>
      <c r="L18" s="2"/>
      <c r="M18" s="2"/>
      <c r="N18" s="2"/>
      <c r="O18" s="2"/>
      <c r="P18" s="3"/>
    </row>
    <row r="19" spans="1:16" ht="22.5">
      <c r="A19" s="11">
        <v>15</v>
      </c>
      <c r="B19" s="5" t="s">
        <v>18</v>
      </c>
      <c r="C19" s="6">
        <v>50000</v>
      </c>
      <c r="D19" s="5">
        <f>'00'!D19+12</f>
        <v>143</v>
      </c>
      <c r="E19" s="5">
        <v>4</v>
      </c>
      <c r="F19" s="7">
        <f>'00'!F19+'00'!G19</f>
        <v>50000.333333333336</v>
      </c>
      <c r="G19" s="7">
        <v>0</v>
      </c>
      <c r="H19" s="7">
        <v>0</v>
      </c>
      <c r="I19" s="2"/>
      <c r="J19" s="2"/>
      <c r="K19" s="2"/>
      <c r="L19" s="2"/>
      <c r="M19" s="2"/>
      <c r="N19" s="2"/>
      <c r="O19" s="2"/>
      <c r="P19" s="3"/>
    </row>
    <row r="20" spans="1:16" ht="22.5">
      <c r="A20" s="11">
        <v>16</v>
      </c>
      <c r="B20" s="5" t="s">
        <v>18</v>
      </c>
      <c r="C20" s="6">
        <v>50000</v>
      </c>
      <c r="D20" s="5">
        <f>'00'!D20+12</f>
        <v>143</v>
      </c>
      <c r="E20" s="5">
        <v>4</v>
      </c>
      <c r="F20" s="7">
        <f>'00'!F20+'00'!G20</f>
        <v>50000.333333333336</v>
      </c>
      <c r="G20" s="7">
        <v>0</v>
      </c>
      <c r="H20" s="7">
        <v>0</v>
      </c>
      <c r="I20" s="2"/>
      <c r="J20" s="2"/>
      <c r="K20" s="2"/>
      <c r="L20" s="2"/>
      <c r="M20" s="2"/>
      <c r="N20" s="2"/>
      <c r="O20" s="2"/>
      <c r="P20" s="3"/>
    </row>
    <row r="21" spans="1:16" ht="22.5">
      <c r="A21" s="11">
        <v>17</v>
      </c>
      <c r="B21" s="5" t="s">
        <v>19</v>
      </c>
      <c r="C21" s="6">
        <v>200000</v>
      </c>
      <c r="D21" s="5">
        <f>'00'!D21+12</f>
        <v>143</v>
      </c>
      <c r="E21" s="5">
        <v>4</v>
      </c>
      <c r="F21" s="7">
        <f>'00'!F21+'00'!G21</f>
        <v>200000.33333333334</v>
      </c>
      <c r="G21" s="7">
        <v>0</v>
      </c>
      <c r="H21" s="7">
        <v>0</v>
      </c>
      <c r="I21" s="2"/>
      <c r="J21" s="2"/>
      <c r="K21" s="2"/>
      <c r="L21" s="2"/>
      <c r="M21" s="2"/>
      <c r="N21" s="2"/>
      <c r="O21" s="2"/>
      <c r="P21" s="3"/>
    </row>
    <row r="22" spans="1:16" ht="22.5">
      <c r="A22" s="11">
        <v>18</v>
      </c>
      <c r="B22" s="5" t="s">
        <v>19</v>
      </c>
      <c r="C22" s="6">
        <v>200000</v>
      </c>
      <c r="D22" s="5">
        <f>'00'!D22+12</f>
        <v>143</v>
      </c>
      <c r="E22" s="5">
        <v>4</v>
      </c>
      <c r="F22" s="7">
        <f>'00'!F22+'00'!G22</f>
        <v>200000.33333333334</v>
      </c>
      <c r="G22" s="7">
        <v>0</v>
      </c>
      <c r="H22" s="7">
        <v>0</v>
      </c>
      <c r="I22" s="2"/>
      <c r="J22" s="2"/>
      <c r="K22" s="2"/>
      <c r="L22" s="2"/>
      <c r="M22" s="2"/>
      <c r="N22" s="2"/>
      <c r="O22" s="2"/>
      <c r="P22" s="3"/>
    </row>
    <row r="23" spans="1:16" ht="22.5">
      <c r="A23" s="11">
        <v>19</v>
      </c>
      <c r="B23" s="5" t="s">
        <v>20</v>
      </c>
      <c r="C23" s="6">
        <v>600000</v>
      </c>
      <c r="D23" s="5">
        <f>'00'!D23+12</f>
        <v>143</v>
      </c>
      <c r="E23" s="5">
        <v>10</v>
      </c>
      <c r="F23" s="7">
        <f>'00'!F23+'00'!G23</f>
        <v>600000</v>
      </c>
      <c r="G23" s="7">
        <f t="shared" si="0"/>
        <v>0</v>
      </c>
      <c r="H23" s="7">
        <f aca="true" t="shared" si="2" ref="H23:H50">C23-F23-G23</f>
        <v>0</v>
      </c>
      <c r="I23" s="2"/>
      <c r="J23" s="2"/>
      <c r="K23" s="2"/>
      <c r="L23" s="2"/>
      <c r="M23" s="2"/>
      <c r="N23" s="2"/>
      <c r="O23" s="2"/>
      <c r="P23" s="3"/>
    </row>
    <row r="24" spans="1:16" ht="22.5">
      <c r="A24" s="11">
        <v>20</v>
      </c>
      <c r="B24" s="5" t="s">
        <v>20</v>
      </c>
      <c r="C24" s="6">
        <v>600000</v>
      </c>
      <c r="D24" s="5">
        <f>'00'!D24+12</f>
        <v>143</v>
      </c>
      <c r="E24" s="5">
        <v>10</v>
      </c>
      <c r="F24" s="7">
        <f>'00'!F24+'00'!G24</f>
        <v>600000</v>
      </c>
      <c r="G24" s="7">
        <f t="shared" si="0"/>
        <v>0</v>
      </c>
      <c r="H24" s="7">
        <f t="shared" si="2"/>
        <v>0</v>
      </c>
      <c r="I24" s="2"/>
      <c r="J24" s="2"/>
      <c r="K24" s="2"/>
      <c r="L24" s="2"/>
      <c r="M24" s="2"/>
      <c r="N24" s="2"/>
      <c r="O24" s="2"/>
      <c r="P24" s="3"/>
    </row>
    <row r="25" spans="1:16" ht="22.5">
      <c r="A25" s="11">
        <v>21</v>
      </c>
      <c r="B25" s="7" t="s">
        <v>21</v>
      </c>
      <c r="C25" s="6">
        <f>7490000-1200000</f>
        <v>6290000</v>
      </c>
      <c r="D25" s="5">
        <f>'00'!D25+12</f>
        <v>143</v>
      </c>
      <c r="E25" s="5">
        <v>10</v>
      </c>
      <c r="F25" s="7">
        <f>'00'!F25+'00'!G25</f>
        <v>6290000</v>
      </c>
      <c r="G25" s="7">
        <f t="shared" si="0"/>
        <v>0</v>
      </c>
      <c r="H25" s="7">
        <f t="shared" si="2"/>
        <v>0</v>
      </c>
      <c r="I25" s="2"/>
      <c r="J25" s="2"/>
      <c r="K25" s="2"/>
      <c r="L25" s="2"/>
      <c r="M25" s="2"/>
      <c r="N25" s="2"/>
      <c r="O25" s="2"/>
      <c r="P25" s="3"/>
    </row>
    <row r="26" spans="1:16" ht="22.5">
      <c r="A26" s="11">
        <v>22</v>
      </c>
      <c r="B26" s="5" t="s">
        <v>22</v>
      </c>
      <c r="C26" s="6">
        <v>400000</v>
      </c>
      <c r="D26" s="5">
        <f>'00'!D26+12</f>
        <v>143</v>
      </c>
      <c r="E26" s="5">
        <v>10</v>
      </c>
      <c r="F26" s="7">
        <f>'00'!F26+'00'!G26</f>
        <v>400000</v>
      </c>
      <c r="G26" s="7">
        <f t="shared" si="0"/>
        <v>0</v>
      </c>
      <c r="H26" s="7">
        <f t="shared" si="2"/>
        <v>0</v>
      </c>
      <c r="I26" s="2"/>
      <c r="J26" s="2"/>
      <c r="K26" s="2"/>
      <c r="L26" s="2"/>
      <c r="M26" s="2"/>
      <c r="N26" s="2"/>
      <c r="O26" s="2"/>
      <c r="P26" s="3"/>
    </row>
    <row r="27" spans="1:16" ht="22.5">
      <c r="A27" s="11">
        <v>23</v>
      </c>
      <c r="B27" s="5" t="s">
        <v>23</v>
      </c>
      <c r="C27" s="6">
        <v>2500000</v>
      </c>
      <c r="D27" s="5">
        <f>'00'!D27+12</f>
        <v>143</v>
      </c>
      <c r="E27" s="5">
        <v>10</v>
      </c>
      <c r="F27" s="7">
        <f>'00'!F27+'00'!G27</f>
        <v>2500000</v>
      </c>
      <c r="G27" s="7">
        <f t="shared" si="0"/>
        <v>0</v>
      </c>
      <c r="H27" s="7">
        <f t="shared" si="2"/>
        <v>0</v>
      </c>
      <c r="I27" s="2"/>
      <c r="J27" s="2"/>
      <c r="K27" s="2"/>
      <c r="L27" s="2"/>
      <c r="M27" s="2"/>
      <c r="N27" s="2"/>
      <c r="O27" s="2"/>
      <c r="P27" s="3"/>
    </row>
    <row r="28" spans="1:16" ht="22.5">
      <c r="A28" s="11">
        <v>24</v>
      </c>
      <c r="B28" s="5" t="s">
        <v>24</v>
      </c>
      <c r="C28" s="6">
        <v>10940000</v>
      </c>
      <c r="D28" s="5">
        <f>'00'!D28+12</f>
        <v>143</v>
      </c>
      <c r="E28" s="5">
        <v>10</v>
      </c>
      <c r="F28" s="7">
        <f>'00'!F28+'00'!G28</f>
        <v>10940000</v>
      </c>
      <c r="G28" s="7">
        <f t="shared" si="0"/>
        <v>0</v>
      </c>
      <c r="H28" s="7">
        <f t="shared" si="2"/>
        <v>0</v>
      </c>
      <c r="I28" s="2"/>
      <c r="J28" s="2"/>
      <c r="K28" s="2"/>
      <c r="L28" s="2"/>
      <c r="M28" s="2"/>
      <c r="N28" s="2"/>
      <c r="O28" s="2"/>
      <c r="P28" s="3"/>
    </row>
    <row r="29" spans="1:16" ht="22.5">
      <c r="A29" s="11">
        <v>25</v>
      </c>
      <c r="B29" s="5" t="s">
        <v>25</v>
      </c>
      <c r="C29" s="6">
        <v>1500000</v>
      </c>
      <c r="D29" s="5">
        <f>'00'!D29+12</f>
        <v>142</v>
      </c>
      <c r="E29" s="5">
        <v>10</v>
      </c>
      <c r="F29" s="7">
        <f>'00'!F29+'00'!G29</f>
        <v>1500000</v>
      </c>
      <c r="G29" s="7">
        <f t="shared" si="0"/>
        <v>0</v>
      </c>
      <c r="H29" s="7">
        <f t="shared" si="2"/>
        <v>0</v>
      </c>
      <c r="I29" s="2"/>
      <c r="J29" s="2"/>
      <c r="K29" s="2"/>
      <c r="L29" s="2"/>
      <c r="M29" s="2"/>
      <c r="N29" s="2"/>
      <c r="O29" s="2"/>
      <c r="P29" s="3"/>
    </row>
    <row r="30" spans="1:16" ht="22.5">
      <c r="A30" s="11">
        <v>26</v>
      </c>
      <c r="B30" s="5" t="s">
        <v>20</v>
      </c>
      <c r="C30" s="6">
        <v>180000</v>
      </c>
      <c r="D30" s="5">
        <f>'00'!D30+12</f>
        <v>142</v>
      </c>
      <c r="E30" s="5">
        <v>10</v>
      </c>
      <c r="F30" s="7">
        <f>'00'!F30+'00'!G30</f>
        <v>180000</v>
      </c>
      <c r="G30" s="7">
        <f t="shared" si="0"/>
        <v>0</v>
      </c>
      <c r="H30" s="7">
        <f t="shared" si="2"/>
        <v>0</v>
      </c>
      <c r="I30" s="2"/>
      <c r="J30" s="2"/>
      <c r="K30" s="2"/>
      <c r="L30" s="2"/>
      <c r="M30" s="2"/>
      <c r="N30" s="2"/>
      <c r="O30" s="2"/>
      <c r="P30" s="3"/>
    </row>
    <row r="31" spans="1:16" ht="22.5">
      <c r="A31" s="11">
        <v>27</v>
      </c>
      <c r="B31" s="5" t="s">
        <v>26</v>
      </c>
      <c r="C31" s="6">
        <v>752500</v>
      </c>
      <c r="D31" s="5">
        <f>'00'!D31+12</f>
        <v>142</v>
      </c>
      <c r="E31" s="5">
        <v>10</v>
      </c>
      <c r="F31" s="7">
        <f>'00'!F31+'00'!G31</f>
        <v>752500</v>
      </c>
      <c r="G31" s="7">
        <f t="shared" si="0"/>
        <v>0</v>
      </c>
      <c r="H31" s="7">
        <f t="shared" si="2"/>
        <v>0</v>
      </c>
      <c r="I31" s="2"/>
      <c r="J31" s="2"/>
      <c r="K31" s="2"/>
      <c r="L31" s="2"/>
      <c r="M31" s="2"/>
      <c r="N31" s="2"/>
      <c r="O31" s="2"/>
      <c r="P31" s="3"/>
    </row>
    <row r="32" spans="1:16" ht="22.5">
      <c r="A32" s="11">
        <v>28</v>
      </c>
      <c r="B32" s="5" t="s">
        <v>26</v>
      </c>
      <c r="C32" s="6">
        <v>752500</v>
      </c>
      <c r="D32" s="5">
        <f>'00'!D32+12</f>
        <v>142</v>
      </c>
      <c r="E32" s="5">
        <v>10</v>
      </c>
      <c r="F32" s="7">
        <f>'00'!F32+'00'!G32</f>
        <v>752500</v>
      </c>
      <c r="G32" s="7">
        <f t="shared" si="0"/>
        <v>0</v>
      </c>
      <c r="H32" s="7">
        <f t="shared" si="2"/>
        <v>0</v>
      </c>
      <c r="I32" s="2"/>
      <c r="J32" s="2"/>
      <c r="K32" s="2"/>
      <c r="L32" s="2"/>
      <c r="M32" s="2"/>
      <c r="N32" s="2"/>
      <c r="O32" s="2"/>
      <c r="P32" s="3"/>
    </row>
    <row r="33" spans="1:16" ht="22.5">
      <c r="A33" s="11">
        <v>29</v>
      </c>
      <c r="B33" s="5" t="s">
        <v>4</v>
      </c>
      <c r="C33" s="6">
        <v>850000</v>
      </c>
      <c r="D33" s="5">
        <f>'00'!D33+12</f>
        <v>142</v>
      </c>
      <c r="E33" s="5">
        <v>10</v>
      </c>
      <c r="F33" s="7">
        <f>'00'!F33+'00'!G33</f>
        <v>850000</v>
      </c>
      <c r="G33" s="7">
        <f t="shared" si="0"/>
        <v>0</v>
      </c>
      <c r="H33" s="7">
        <f t="shared" si="2"/>
        <v>0</v>
      </c>
      <c r="I33" s="2"/>
      <c r="J33" s="2"/>
      <c r="K33" s="2"/>
      <c r="L33" s="2"/>
      <c r="M33" s="2"/>
      <c r="N33" s="2"/>
      <c r="O33" s="2"/>
      <c r="P33" s="3"/>
    </row>
    <row r="34" spans="1:16" ht="22.5">
      <c r="A34" s="11">
        <v>30</v>
      </c>
      <c r="B34" s="5" t="s">
        <v>4</v>
      </c>
      <c r="C34" s="6">
        <v>850000</v>
      </c>
      <c r="D34" s="5">
        <f>'00'!D34+12</f>
        <v>142</v>
      </c>
      <c r="E34" s="5">
        <v>10</v>
      </c>
      <c r="F34" s="7">
        <f>'00'!F34+'00'!G34</f>
        <v>850000</v>
      </c>
      <c r="G34" s="7">
        <f t="shared" si="0"/>
        <v>0</v>
      </c>
      <c r="H34" s="7">
        <f t="shared" si="2"/>
        <v>0</v>
      </c>
      <c r="I34" s="2"/>
      <c r="J34" s="2"/>
      <c r="K34" s="2"/>
      <c r="L34" s="2"/>
      <c r="M34" s="2"/>
      <c r="N34" s="2"/>
      <c r="O34" s="2"/>
      <c r="P34" s="3"/>
    </row>
    <row r="35" spans="1:16" ht="22.5">
      <c r="A35" s="11">
        <v>31</v>
      </c>
      <c r="B35" s="5" t="s">
        <v>4</v>
      </c>
      <c r="C35" s="6">
        <v>850000</v>
      </c>
      <c r="D35" s="5">
        <f>'00'!D35+12</f>
        <v>142</v>
      </c>
      <c r="E35" s="5">
        <v>10</v>
      </c>
      <c r="F35" s="7">
        <f>'00'!F35+'00'!G35</f>
        <v>850000</v>
      </c>
      <c r="G35" s="7">
        <f t="shared" si="0"/>
        <v>0</v>
      </c>
      <c r="H35" s="7">
        <f t="shared" si="2"/>
        <v>0</v>
      </c>
      <c r="I35" s="2"/>
      <c r="J35" s="2"/>
      <c r="K35" s="2"/>
      <c r="L35" s="2"/>
      <c r="M35" s="2"/>
      <c r="N35" s="2"/>
      <c r="O35" s="2"/>
      <c r="P35" s="3"/>
    </row>
    <row r="36" spans="1:16" ht="22.5">
      <c r="A36" s="11">
        <v>32</v>
      </c>
      <c r="B36" s="5" t="s">
        <v>5</v>
      </c>
      <c r="C36" s="6">
        <f>1900000-295000</f>
        <v>1605000</v>
      </c>
      <c r="D36" s="5">
        <f>'00'!D36+12</f>
        <v>142</v>
      </c>
      <c r="E36" s="5">
        <v>10</v>
      </c>
      <c r="F36" s="7">
        <f>'00'!F36+'00'!G36</f>
        <v>1605000</v>
      </c>
      <c r="G36" s="7">
        <f t="shared" si="0"/>
        <v>0</v>
      </c>
      <c r="H36" s="7">
        <f t="shared" si="2"/>
        <v>0</v>
      </c>
      <c r="I36" s="2"/>
      <c r="J36" s="2"/>
      <c r="K36" s="2"/>
      <c r="L36" s="2"/>
      <c r="M36" s="2"/>
      <c r="N36" s="2"/>
      <c r="O36" s="2"/>
      <c r="P36" s="3"/>
    </row>
    <row r="37" spans="1:16" ht="22.5">
      <c r="A37" s="11">
        <v>33</v>
      </c>
      <c r="B37" s="5" t="s">
        <v>6</v>
      </c>
      <c r="C37" s="6">
        <v>820000</v>
      </c>
      <c r="D37" s="5">
        <f>'00'!D37+12</f>
        <v>142</v>
      </c>
      <c r="E37" s="5">
        <v>10</v>
      </c>
      <c r="F37" s="7">
        <f>'00'!F37+'00'!G37</f>
        <v>820000</v>
      </c>
      <c r="G37" s="7">
        <f t="shared" si="0"/>
        <v>0</v>
      </c>
      <c r="H37" s="7">
        <f t="shared" si="2"/>
        <v>0</v>
      </c>
      <c r="I37" s="2"/>
      <c r="J37" s="2"/>
      <c r="K37" s="2"/>
      <c r="L37" s="2"/>
      <c r="M37" s="2"/>
      <c r="N37" s="2"/>
      <c r="O37" s="2"/>
      <c r="P37" s="3"/>
    </row>
    <row r="38" spans="1:16" ht="22.5">
      <c r="A38" s="11">
        <v>34</v>
      </c>
      <c r="B38" s="5" t="s">
        <v>6</v>
      </c>
      <c r="C38" s="6">
        <v>820000</v>
      </c>
      <c r="D38" s="5">
        <f>'00'!D38+12</f>
        <v>142</v>
      </c>
      <c r="E38" s="5">
        <v>10</v>
      </c>
      <c r="F38" s="7">
        <f>'00'!F38+'00'!G38</f>
        <v>820000</v>
      </c>
      <c r="G38" s="7">
        <f t="shared" si="0"/>
        <v>0</v>
      </c>
      <c r="H38" s="7">
        <f t="shared" si="2"/>
        <v>0</v>
      </c>
      <c r="I38" s="2"/>
      <c r="J38" s="2"/>
      <c r="K38" s="2"/>
      <c r="L38" s="2"/>
      <c r="M38" s="2"/>
      <c r="N38" s="2"/>
      <c r="O38" s="2"/>
      <c r="P38" s="3"/>
    </row>
    <row r="39" spans="1:16" ht="22.5">
      <c r="A39" s="11">
        <v>35</v>
      </c>
      <c r="B39" s="7" t="s">
        <v>27</v>
      </c>
      <c r="C39" s="6">
        <v>110000</v>
      </c>
      <c r="D39" s="5">
        <f>'00'!D39+12</f>
        <v>142</v>
      </c>
      <c r="E39" s="5">
        <v>10</v>
      </c>
      <c r="F39" s="7">
        <f>'00'!F39+'00'!G39</f>
        <v>110000</v>
      </c>
      <c r="G39" s="7">
        <f t="shared" si="0"/>
        <v>0</v>
      </c>
      <c r="H39" s="7">
        <f t="shared" si="2"/>
        <v>0</v>
      </c>
      <c r="I39" s="2"/>
      <c r="J39" s="2"/>
      <c r="K39" s="2"/>
      <c r="L39" s="2"/>
      <c r="M39" s="2"/>
      <c r="N39" s="2"/>
      <c r="O39" s="2"/>
      <c r="P39" s="3"/>
    </row>
    <row r="40" spans="1:16" ht="22.5">
      <c r="A40" s="11">
        <v>36</v>
      </c>
      <c r="B40" s="7" t="s">
        <v>28</v>
      </c>
      <c r="C40" s="6">
        <v>65000</v>
      </c>
      <c r="D40" s="5">
        <f>'00'!D40+12</f>
        <v>142</v>
      </c>
      <c r="E40" s="5">
        <v>10</v>
      </c>
      <c r="F40" s="7">
        <f>'00'!F40+'00'!G40</f>
        <v>65000</v>
      </c>
      <c r="G40" s="7">
        <f t="shared" si="0"/>
        <v>0</v>
      </c>
      <c r="H40" s="7">
        <f t="shared" si="2"/>
        <v>0</v>
      </c>
      <c r="I40" s="2"/>
      <c r="J40" s="2"/>
      <c r="K40" s="2"/>
      <c r="L40" s="2"/>
      <c r="M40" s="2"/>
      <c r="N40" s="2"/>
      <c r="O40" s="2"/>
      <c r="P40" s="3"/>
    </row>
    <row r="41" spans="1:16" ht="22.5">
      <c r="A41" s="11">
        <v>37</v>
      </c>
      <c r="B41" s="7" t="s">
        <v>28</v>
      </c>
      <c r="C41" s="6">
        <v>65000</v>
      </c>
      <c r="D41" s="5">
        <f>'00'!D41+12</f>
        <v>142</v>
      </c>
      <c r="E41" s="5">
        <v>10</v>
      </c>
      <c r="F41" s="7">
        <f>'00'!F41+'00'!G41</f>
        <v>65000</v>
      </c>
      <c r="G41" s="7">
        <f t="shared" si="0"/>
        <v>0</v>
      </c>
      <c r="H41" s="7">
        <f t="shared" si="2"/>
        <v>0</v>
      </c>
      <c r="I41" s="2"/>
      <c r="J41" s="2"/>
      <c r="K41" s="2"/>
      <c r="L41" s="2"/>
      <c r="M41" s="2"/>
      <c r="N41" s="2"/>
      <c r="O41" s="2"/>
      <c r="P41" s="3"/>
    </row>
    <row r="42" spans="1:16" ht="22.5">
      <c r="A42" s="11">
        <v>38</v>
      </c>
      <c r="B42" s="7" t="s">
        <v>29</v>
      </c>
      <c r="C42" s="6">
        <v>55000</v>
      </c>
      <c r="D42" s="5">
        <f>'00'!D42+12</f>
        <v>142</v>
      </c>
      <c r="E42" s="5">
        <v>10</v>
      </c>
      <c r="F42" s="7">
        <f>'00'!F42+'00'!G42</f>
        <v>55000</v>
      </c>
      <c r="G42" s="7">
        <f t="shared" si="0"/>
        <v>0</v>
      </c>
      <c r="H42" s="7">
        <f t="shared" si="2"/>
        <v>0</v>
      </c>
      <c r="I42" s="2"/>
      <c r="J42" s="2"/>
      <c r="K42" s="2"/>
      <c r="L42" s="2"/>
      <c r="M42" s="2"/>
      <c r="N42" s="2"/>
      <c r="O42" s="2"/>
      <c r="P42" s="3"/>
    </row>
    <row r="43" spans="1:16" ht="22.5">
      <c r="A43" s="11">
        <v>39</v>
      </c>
      <c r="B43" s="5" t="s">
        <v>7</v>
      </c>
      <c r="C43" s="6">
        <v>6940000</v>
      </c>
      <c r="D43" s="5">
        <f>'00'!D43+12</f>
        <v>142</v>
      </c>
      <c r="E43" s="5">
        <v>10</v>
      </c>
      <c r="F43" s="7">
        <f>'00'!F43+'00'!G43</f>
        <v>6940000</v>
      </c>
      <c r="G43" s="7">
        <f t="shared" si="0"/>
        <v>0</v>
      </c>
      <c r="H43" s="7">
        <f t="shared" si="2"/>
        <v>0</v>
      </c>
      <c r="I43" s="2"/>
      <c r="J43" s="2"/>
      <c r="K43" s="2"/>
      <c r="L43" s="2"/>
      <c r="M43" s="2"/>
      <c r="N43" s="2"/>
      <c r="O43" s="2"/>
      <c r="P43" s="3"/>
    </row>
    <row r="44" spans="1:16" ht="22.5">
      <c r="A44" s="11">
        <v>40</v>
      </c>
      <c r="B44" s="7" t="s">
        <v>30</v>
      </c>
      <c r="C44" s="6">
        <v>1950000</v>
      </c>
      <c r="D44" s="5">
        <f>'00'!D44+12</f>
        <v>141</v>
      </c>
      <c r="E44" s="5">
        <v>4</v>
      </c>
      <c r="F44" s="7">
        <f>'00'!F44+'00'!G44</f>
        <v>1950000</v>
      </c>
      <c r="G44" s="7">
        <f t="shared" si="0"/>
        <v>0</v>
      </c>
      <c r="H44" s="7">
        <f t="shared" si="2"/>
        <v>0</v>
      </c>
      <c r="I44" s="2"/>
      <c r="J44" s="2"/>
      <c r="K44" s="2"/>
      <c r="L44" s="2"/>
      <c r="M44" s="2"/>
      <c r="N44" s="2"/>
      <c r="O44" s="2"/>
      <c r="P44" s="3"/>
    </row>
    <row r="45" spans="1:16" ht="22.5">
      <c r="A45" s="11">
        <v>41</v>
      </c>
      <c r="B45" s="7" t="s">
        <v>30</v>
      </c>
      <c r="C45" s="6">
        <v>1950000</v>
      </c>
      <c r="D45" s="5">
        <f>'00'!D45+12</f>
        <v>141</v>
      </c>
      <c r="E45" s="5">
        <v>4</v>
      </c>
      <c r="F45" s="7">
        <f>'00'!F45+'00'!G45</f>
        <v>1950000</v>
      </c>
      <c r="G45" s="7">
        <f t="shared" si="0"/>
        <v>0</v>
      </c>
      <c r="H45" s="7">
        <f t="shared" si="2"/>
        <v>0</v>
      </c>
      <c r="I45" s="2"/>
      <c r="J45" s="2"/>
      <c r="K45" s="2"/>
      <c r="L45" s="2"/>
      <c r="M45" s="2"/>
      <c r="N45" s="2"/>
      <c r="O45" s="2"/>
      <c r="P45" s="3"/>
    </row>
    <row r="46" spans="1:16" ht="22.5">
      <c r="A46" s="11">
        <v>42</v>
      </c>
      <c r="B46" s="7" t="s">
        <v>30</v>
      </c>
      <c r="C46" s="6">
        <v>1950000</v>
      </c>
      <c r="D46" s="5">
        <f>'00'!D46+12</f>
        <v>141</v>
      </c>
      <c r="E46" s="5">
        <v>4</v>
      </c>
      <c r="F46" s="7">
        <f>'00'!F46+'00'!G46</f>
        <v>1950000</v>
      </c>
      <c r="G46" s="7">
        <f t="shared" si="0"/>
        <v>0</v>
      </c>
      <c r="H46" s="7">
        <f t="shared" si="2"/>
        <v>0</v>
      </c>
      <c r="I46" s="2"/>
      <c r="J46" s="2"/>
      <c r="K46" s="2"/>
      <c r="L46" s="2"/>
      <c r="M46" s="2"/>
      <c r="N46" s="2"/>
      <c r="O46" s="2"/>
      <c r="P46" s="3"/>
    </row>
    <row r="47" spans="1:16" ht="22.5">
      <c r="A47" s="11">
        <v>43</v>
      </c>
      <c r="B47" s="5" t="s">
        <v>19</v>
      </c>
      <c r="C47" s="6">
        <v>300000</v>
      </c>
      <c r="D47" s="5">
        <f>'00'!D47+12</f>
        <v>141</v>
      </c>
      <c r="E47" s="5">
        <v>4</v>
      </c>
      <c r="F47" s="7">
        <f>'00'!F47+'00'!G47</f>
        <v>300000</v>
      </c>
      <c r="G47" s="7">
        <f t="shared" si="0"/>
        <v>0</v>
      </c>
      <c r="H47" s="7">
        <f t="shared" si="2"/>
        <v>0</v>
      </c>
      <c r="I47" s="2"/>
      <c r="J47" s="2"/>
      <c r="K47" s="2"/>
      <c r="L47" s="2"/>
      <c r="M47" s="2"/>
      <c r="N47" s="2"/>
      <c r="O47" s="2"/>
      <c r="P47" s="3"/>
    </row>
    <row r="48" spans="1:16" ht="22.5">
      <c r="A48" s="11">
        <v>44</v>
      </c>
      <c r="B48" s="5" t="s">
        <v>19</v>
      </c>
      <c r="C48" s="6">
        <v>300000</v>
      </c>
      <c r="D48" s="5">
        <f>'00'!D48+12</f>
        <v>141</v>
      </c>
      <c r="E48" s="5">
        <v>4</v>
      </c>
      <c r="F48" s="7">
        <f>'00'!F48+'00'!G48</f>
        <v>300000</v>
      </c>
      <c r="G48" s="7">
        <f t="shared" si="0"/>
        <v>0</v>
      </c>
      <c r="H48" s="7">
        <f t="shared" si="2"/>
        <v>0</v>
      </c>
      <c r="I48" s="2"/>
      <c r="J48" s="2"/>
      <c r="K48" s="2"/>
      <c r="L48" s="2"/>
      <c r="M48" s="2"/>
      <c r="N48" s="2"/>
      <c r="O48" s="2"/>
      <c r="P48" s="3"/>
    </row>
    <row r="49" spans="1:16" ht="22.5">
      <c r="A49" s="11">
        <v>45</v>
      </c>
      <c r="B49" s="5" t="s">
        <v>19</v>
      </c>
      <c r="C49" s="6">
        <v>300000</v>
      </c>
      <c r="D49" s="5">
        <f>'00'!D49+12</f>
        <v>141</v>
      </c>
      <c r="E49" s="5">
        <v>4</v>
      </c>
      <c r="F49" s="7">
        <f>'00'!F49+'00'!G49</f>
        <v>300000</v>
      </c>
      <c r="G49" s="7">
        <f t="shared" si="0"/>
        <v>0</v>
      </c>
      <c r="H49" s="7">
        <f t="shared" si="2"/>
        <v>0</v>
      </c>
      <c r="I49" s="2"/>
      <c r="J49" s="2"/>
      <c r="K49" s="2"/>
      <c r="L49" s="2"/>
      <c r="M49" s="2"/>
      <c r="N49" s="2"/>
      <c r="O49" s="2"/>
      <c r="P49" s="3"/>
    </row>
    <row r="50" spans="1:16" ht="22.5">
      <c r="A50" s="11">
        <v>46</v>
      </c>
      <c r="B50" s="5" t="s">
        <v>3</v>
      </c>
      <c r="C50" s="6">
        <v>7966000</v>
      </c>
      <c r="D50" s="5">
        <f>'00'!D50+12</f>
        <v>141</v>
      </c>
      <c r="E50" s="5">
        <v>4</v>
      </c>
      <c r="F50" s="7">
        <f>'00'!F50+'00'!G50</f>
        <v>7966000</v>
      </c>
      <c r="G50" s="7">
        <f t="shared" si="0"/>
        <v>0</v>
      </c>
      <c r="H50" s="7">
        <f t="shared" si="2"/>
        <v>0</v>
      </c>
      <c r="I50" s="2"/>
      <c r="J50" s="2"/>
      <c r="K50" s="2"/>
      <c r="L50" s="2"/>
      <c r="M50" s="2"/>
      <c r="N50" s="2"/>
      <c r="O50" s="2"/>
      <c r="P50" s="3"/>
    </row>
    <row r="51" spans="1:16" ht="22.5">
      <c r="A51" s="11">
        <v>47</v>
      </c>
      <c r="B51" s="5" t="s">
        <v>3</v>
      </c>
      <c r="C51" s="6">
        <v>7967000</v>
      </c>
      <c r="D51" s="5">
        <f>'00'!D51+12</f>
        <v>141</v>
      </c>
      <c r="E51" s="5">
        <v>4</v>
      </c>
      <c r="F51" s="7">
        <f>'00'!F51+'00'!G51</f>
        <v>7966999.5</v>
      </c>
      <c r="G51" s="7">
        <v>0</v>
      </c>
      <c r="H51" s="7">
        <v>0</v>
      </c>
      <c r="I51" s="2"/>
      <c r="J51" s="2"/>
      <c r="K51" s="2"/>
      <c r="L51" s="2"/>
      <c r="M51" s="2"/>
      <c r="N51" s="2"/>
      <c r="O51" s="2"/>
      <c r="P51" s="3"/>
    </row>
    <row r="52" spans="1:16" ht="22.5">
      <c r="A52" s="11">
        <v>48</v>
      </c>
      <c r="B52" s="5" t="s">
        <v>3</v>
      </c>
      <c r="C52" s="6">
        <v>7967000</v>
      </c>
      <c r="D52" s="5">
        <f>'00'!D52+12</f>
        <v>141</v>
      </c>
      <c r="E52" s="5">
        <v>4</v>
      </c>
      <c r="F52" s="7">
        <f>'00'!F52+'00'!G52</f>
        <v>7966999.5</v>
      </c>
      <c r="G52" s="7">
        <v>0</v>
      </c>
      <c r="H52" s="7">
        <v>0</v>
      </c>
      <c r="I52" s="2"/>
      <c r="J52" s="2"/>
      <c r="K52" s="2"/>
      <c r="L52" s="2"/>
      <c r="M52" s="2"/>
      <c r="N52" s="2"/>
      <c r="O52" s="2"/>
      <c r="P52" s="3"/>
    </row>
    <row r="53" spans="1:16" ht="22.5">
      <c r="A53" s="11">
        <v>49</v>
      </c>
      <c r="B53" s="5" t="s">
        <v>18</v>
      </c>
      <c r="C53" s="6">
        <v>50000</v>
      </c>
      <c r="D53" s="5">
        <f>'00'!D53+12</f>
        <v>141</v>
      </c>
      <c r="E53" s="5">
        <v>4</v>
      </c>
      <c r="F53" s="7">
        <f>'00'!F53+'00'!G53</f>
        <v>50000</v>
      </c>
      <c r="G53" s="7">
        <f t="shared" si="0"/>
        <v>0</v>
      </c>
      <c r="H53" s="7">
        <f aca="true" t="shared" si="3" ref="H53:H116">C53-F53-G53</f>
        <v>0</v>
      </c>
      <c r="I53" s="2"/>
      <c r="J53" s="2"/>
      <c r="K53" s="2"/>
      <c r="L53" s="2"/>
      <c r="M53" s="2"/>
      <c r="N53" s="2"/>
      <c r="O53" s="2"/>
      <c r="P53" s="3"/>
    </row>
    <row r="54" spans="1:16" ht="22.5">
      <c r="A54" s="11">
        <v>50</v>
      </c>
      <c r="B54" s="5" t="s">
        <v>18</v>
      </c>
      <c r="C54" s="6">
        <v>50000</v>
      </c>
      <c r="D54" s="5">
        <f>'00'!D54+12</f>
        <v>141</v>
      </c>
      <c r="E54" s="5">
        <v>4</v>
      </c>
      <c r="F54" s="7">
        <f>'00'!F54+'00'!G54</f>
        <v>50000</v>
      </c>
      <c r="G54" s="7">
        <f t="shared" si="0"/>
        <v>0</v>
      </c>
      <c r="H54" s="7">
        <f t="shared" si="3"/>
        <v>0</v>
      </c>
      <c r="I54" s="2"/>
      <c r="J54" s="2"/>
      <c r="K54" s="2"/>
      <c r="L54" s="2"/>
      <c r="M54" s="2"/>
      <c r="N54" s="2"/>
      <c r="O54" s="2"/>
      <c r="P54" s="3"/>
    </row>
    <row r="55" spans="1:16" ht="22.5">
      <c r="A55" s="11">
        <v>51</v>
      </c>
      <c r="B55" s="5" t="s">
        <v>18</v>
      </c>
      <c r="C55" s="6">
        <v>50000</v>
      </c>
      <c r="D55" s="5">
        <f>'00'!D55+12</f>
        <v>141</v>
      </c>
      <c r="E55" s="5">
        <v>4</v>
      </c>
      <c r="F55" s="7">
        <f>'00'!F55+'00'!G55</f>
        <v>50000</v>
      </c>
      <c r="G55" s="7">
        <f t="shared" si="0"/>
        <v>0</v>
      </c>
      <c r="H55" s="7">
        <f t="shared" si="3"/>
        <v>0</v>
      </c>
      <c r="I55" s="2"/>
      <c r="J55" s="2"/>
      <c r="K55" s="2"/>
      <c r="L55" s="2"/>
      <c r="M55" s="2"/>
      <c r="N55" s="2"/>
      <c r="O55" s="2"/>
      <c r="P55" s="3"/>
    </row>
    <row r="56" spans="1:16" ht="22.5">
      <c r="A56" s="11">
        <v>52</v>
      </c>
      <c r="B56" s="5" t="s">
        <v>65</v>
      </c>
      <c r="C56" s="6">
        <v>3800000</v>
      </c>
      <c r="D56" s="5">
        <f>'00'!D56+12</f>
        <v>141</v>
      </c>
      <c r="E56" s="5">
        <v>4</v>
      </c>
      <c r="F56" s="7">
        <f>'00'!F56+'00'!G56</f>
        <v>3800000</v>
      </c>
      <c r="G56" s="7">
        <f t="shared" si="0"/>
        <v>0</v>
      </c>
      <c r="H56" s="7">
        <f t="shared" si="3"/>
        <v>0</v>
      </c>
      <c r="I56" s="2"/>
      <c r="J56" s="2"/>
      <c r="K56" s="2"/>
      <c r="L56" s="2"/>
      <c r="M56" s="2"/>
      <c r="N56" s="2"/>
      <c r="O56" s="2"/>
      <c r="P56" s="3"/>
    </row>
    <row r="57" spans="1:16" ht="22.5">
      <c r="A57" s="11">
        <v>53</v>
      </c>
      <c r="B57" s="5" t="s">
        <v>31</v>
      </c>
      <c r="C57" s="6">
        <v>7622000</v>
      </c>
      <c r="D57" s="5">
        <f>'00'!D57+12</f>
        <v>141</v>
      </c>
      <c r="E57" s="5">
        <v>10</v>
      </c>
      <c r="F57" s="7">
        <f>'00'!F57+'00'!G57</f>
        <v>7622000</v>
      </c>
      <c r="G57" s="7">
        <f t="shared" si="0"/>
        <v>0</v>
      </c>
      <c r="H57" s="7">
        <f t="shared" si="3"/>
        <v>0</v>
      </c>
      <c r="I57" s="2"/>
      <c r="J57" s="2"/>
      <c r="K57" s="2"/>
      <c r="L57" s="2"/>
      <c r="M57" s="2"/>
      <c r="N57" s="2"/>
      <c r="O57" s="2"/>
      <c r="P57" s="3"/>
    </row>
    <row r="58" spans="1:16" ht="22.5">
      <c r="A58" s="11">
        <v>54</v>
      </c>
      <c r="B58" s="5" t="s">
        <v>32</v>
      </c>
      <c r="C58" s="6">
        <v>2180000</v>
      </c>
      <c r="D58" s="5">
        <f>'00'!D58+12</f>
        <v>140</v>
      </c>
      <c r="E58" s="5">
        <v>10</v>
      </c>
      <c r="F58" s="7">
        <f>'00'!F58+'00'!G58</f>
        <v>2180000</v>
      </c>
      <c r="G58" s="7">
        <f t="shared" si="0"/>
        <v>0</v>
      </c>
      <c r="H58" s="7">
        <f t="shared" si="3"/>
        <v>0</v>
      </c>
      <c r="I58" s="2"/>
      <c r="J58" s="2"/>
      <c r="K58" s="2"/>
      <c r="L58" s="2"/>
      <c r="M58" s="2"/>
      <c r="N58" s="2"/>
      <c r="O58" s="2"/>
      <c r="P58" s="3"/>
    </row>
    <row r="59" spans="1:16" ht="22.5">
      <c r="A59" s="11">
        <v>55</v>
      </c>
      <c r="B59" s="5" t="s">
        <v>32</v>
      </c>
      <c r="C59" s="6">
        <v>2180000</v>
      </c>
      <c r="D59" s="5">
        <f>'00'!D59+12</f>
        <v>140</v>
      </c>
      <c r="E59" s="5">
        <v>10</v>
      </c>
      <c r="F59" s="7">
        <f>'00'!F59+'00'!G59</f>
        <v>2180000</v>
      </c>
      <c r="G59" s="7">
        <f t="shared" si="0"/>
        <v>0</v>
      </c>
      <c r="H59" s="7">
        <f t="shared" si="3"/>
        <v>0</v>
      </c>
      <c r="I59" s="2"/>
      <c r="J59" s="2"/>
      <c r="K59" s="2"/>
      <c r="L59" s="2"/>
      <c r="M59" s="2"/>
      <c r="N59" s="2"/>
      <c r="O59" s="2"/>
      <c r="P59" s="3"/>
    </row>
    <row r="60" spans="1:16" ht="22.5">
      <c r="A60" s="11">
        <v>56</v>
      </c>
      <c r="B60" s="7" t="s">
        <v>33</v>
      </c>
      <c r="C60" s="6">
        <v>350000</v>
      </c>
      <c r="D60" s="5">
        <f>'00'!D60+12</f>
        <v>140</v>
      </c>
      <c r="E60" s="5">
        <v>10</v>
      </c>
      <c r="F60" s="7">
        <f>'00'!F60+'00'!G60</f>
        <v>350000</v>
      </c>
      <c r="G60" s="7">
        <f t="shared" si="0"/>
        <v>0</v>
      </c>
      <c r="H60" s="7">
        <f t="shared" si="3"/>
        <v>0</v>
      </c>
      <c r="I60" s="2"/>
      <c r="J60" s="2"/>
      <c r="K60" s="2"/>
      <c r="L60" s="2"/>
      <c r="M60" s="2"/>
      <c r="N60" s="2"/>
      <c r="O60" s="2"/>
      <c r="P60" s="3"/>
    </row>
    <row r="61" spans="1:16" ht="22.5">
      <c r="A61" s="11">
        <v>57</v>
      </c>
      <c r="B61" s="7" t="s">
        <v>33</v>
      </c>
      <c r="C61" s="6">
        <v>350000</v>
      </c>
      <c r="D61" s="5">
        <f>'00'!D61+12</f>
        <v>140</v>
      </c>
      <c r="E61" s="5">
        <v>10</v>
      </c>
      <c r="F61" s="7">
        <f>'00'!F61+'00'!G61</f>
        <v>350000</v>
      </c>
      <c r="G61" s="7">
        <f t="shared" si="0"/>
        <v>0</v>
      </c>
      <c r="H61" s="7">
        <f t="shared" si="3"/>
        <v>0</v>
      </c>
      <c r="I61" s="2"/>
      <c r="J61" s="2"/>
      <c r="K61" s="2"/>
      <c r="L61" s="2"/>
      <c r="M61" s="2"/>
      <c r="N61" s="2"/>
      <c r="O61" s="2"/>
      <c r="P61" s="3"/>
    </row>
    <row r="62" spans="1:16" ht="22.5">
      <c r="A62" s="11">
        <v>58</v>
      </c>
      <c r="B62" s="7" t="s">
        <v>33</v>
      </c>
      <c r="C62" s="6">
        <v>250000</v>
      </c>
      <c r="D62" s="5">
        <f>'00'!D62+12</f>
        <v>140</v>
      </c>
      <c r="E62" s="5">
        <v>10</v>
      </c>
      <c r="F62" s="7">
        <f>'00'!F62+'00'!G62</f>
        <v>250000</v>
      </c>
      <c r="G62" s="7">
        <f t="shared" si="0"/>
        <v>0</v>
      </c>
      <c r="H62" s="7">
        <f t="shared" si="3"/>
        <v>0</v>
      </c>
      <c r="I62" s="2"/>
      <c r="J62" s="2"/>
      <c r="K62" s="2"/>
      <c r="L62" s="2"/>
      <c r="M62" s="2"/>
      <c r="N62" s="2"/>
      <c r="O62" s="2"/>
      <c r="P62" s="3"/>
    </row>
    <row r="63" spans="1:16" ht="22.5">
      <c r="A63" s="11">
        <v>59</v>
      </c>
      <c r="B63" s="5" t="s">
        <v>34</v>
      </c>
      <c r="C63" s="6">
        <v>550000</v>
      </c>
      <c r="D63" s="5">
        <f>'00'!D63+12</f>
        <v>139</v>
      </c>
      <c r="E63" s="5">
        <v>10</v>
      </c>
      <c r="F63" s="7">
        <f>'00'!F63+'00'!G63</f>
        <v>550000</v>
      </c>
      <c r="G63" s="7">
        <f t="shared" si="0"/>
        <v>0</v>
      </c>
      <c r="H63" s="7">
        <f t="shared" si="3"/>
        <v>0</v>
      </c>
      <c r="I63" s="2"/>
      <c r="J63" s="2"/>
      <c r="K63" s="2"/>
      <c r="L63" s="2"/>
      <c r="M63" s="2"/>
      <c r="N63" s="2"/>
      <c r="O63" s="2"/>
      <c r="P63" s="3"/>
    </row>
    <row r="64" spans="1:16" ht="22.5">
      <c r="A64" s="11">
        <v>60</v>
      </c>
      <c r="B64" s="5" t="s">
        <v>19</v>
      </c>
      <c r="C64" s="6">
        <v>165000</v>
      </c>
      <c r="D64" s="5">
        <f>'00'!D64+12</f>
        <v>139</v>
      </c>
      <c r="E64" s="5">
        <v>4</v>
      </c>
      <c r="F64" s="7">
        <f>'00'!F64+'00'!G64</f>
        <v>165000</v>
      </c>
      <c r="G64" s="7">
        <f t="shared" si="0"/>
        <v>0</v>
      </c>
      <c r="H64" s="7">
        <f t="shared" si="3"/>
        <v>0</v>
      </c>
      <c r="I64" s="2"/>
      <c r="J64" s="2"/>
      <c r="K64" s="2"/>
      <c r="L64" s="2"/>
      <c r="M64" s="2"/>
      <c r="N64" s="2"/>
      <c r="O64" s="2"/>
      <c r="P64" s="3"/>
    </row>
    <row r="65" spans="1:16" ht="22.5">
      <c r="A65" s="11">
        <v>61</v>
      </c>
      <c r="B65" s="5" t="s">
        <v>35</v>
      </c>
      <c r="C65" s="6">
        <f>1300000+5200000</f>
        <v>6500000</v>
      </c>
      <c r="D65" s="5">
        <f>'00'!D65+12</f>
        <v>139</v>
      </c>
      <c r="E65" s="5">
        <v>10</v>
      </c>
      <c r="F65" s="7">
        <f>'00'!F65+'00'!G65</f>
        <v>6500000</v>
      </c>
      <c r="G65" s="7">
        <f t="shared" si="0"/>
        <v>0</v>
      </c>
      <c r="H65" s="7">
        <f t="shared" si="3"/>
        <v>0</v>
      </c>
      <c r="I65" s="2"/>
      <c r="J65" s="2"/>
      <c r="K65" s="2"/>
      <c r="L65" s="2"/>
      <c r="M65" s="2"/>
      <c r="N65" s="2"/>
      <c r="O65" s="2"/>
      <c r="P65" s="3"/>
    </row>
    <row r="66" spans="1:16" ht="22.5">
      <c r="A66" s="11">
        <v>62</v>
      </c>
      <c r="B66" s="5" t="s">
        <v>37</v>
      </c>
      <c r="C66" s="6">
        <v>3350000</v>
      </c>
      <c r="D66" s="5">
        <f>'00'!D66+12</f>
        <v>137</v>
      </c>
      <c r="E66" s="5">
        <v>10</v>
      </c>
      <c r="F66" s="7">
        <f>'00'!F66+'00'!G66</f>
        <v>3350000</v>
      </c>
      <c r="G66" s="7">
        <f t="shared" si="0"/>
        <v>0</v>
      </c>
      <c r="H66" s="7">
        <f t="shared" si="3"/>
        <v>0</v>
      </c>
      <c r="I66" s="2"/>
      <c r="J66" s="2"/>
      <c r="K66" s="2"/>
      <c r="L66" s="2"/>
      <c r="M66" s="2"/>
      <c r="N66" s="2"/>
      <c r="O66" s="2"/>
      <c r="P66" s="3"/>
    </row>
    <row r="67" spans="1:16" ht="22.5">
      <c r="A67" s="11">
        <v>63</v>
      </c>
      <c r="B67" s="5" t="s">
        <v>63</v>
      </c>
      <c r="C67" s="6">
        <v>600000</v>
      </c>
      <c r="D67" s="5">
        <f>'00'!D67+12</f>
        <v>137</v>
      </c>
      <c r="E67" s="5">
        <v>10</v>
      </c>
      <c r="F67" s="7">
        <f>'00'!F67+'00'!G67</f>
        <v>600000</v>
      </c>
      <c r="G67" s="7">
        <f t="shared" si="0"/>
        <v>0</v>
      </c>
      <c r="H67" s="7">
        <f t="shared" si="3"/>
        <v>0</v>
      </c>
      <c r="I67" s="2"/>
      <c r="J67" s="2"/>
      <c r="K67" s="2"/>
      <c r="L67" s="2"/>
      <c r="M67" s="2"/>
      <c r="N67" s="2"/>
      <c r="O67" s="2"/>
      <c r="P67" s="3"/>
    </row>
    <row r="68" spans="1:16" ht="22.5">
      <c r="A68" s="11">
        <v>64</v>
      </c>
      <c r="B68" s="5" t="s">
        <v>38</v>
      </c>
      <c r="C68" s="6">
        <v>890000</v>
      </c>
      <c r="D68" s="5">
        <f>'00'!D68+12</f>
        <v>137</v>
      </c>
      <c r="E68" s="5">
        <v>10</v>
      </c>
      <c r="F68" s="7">
        <f>'00'!F68+'00'!G68</f>
        <v>890000</v>
      </c>
      <c r="G68" s="7">
        <f t="shared" si="0"/>
        <v>0</v>
      </c>
      <c r="H68" s="7">
        <f t="shared" si="3"/>
        <v>0</v>
      </c>
      <c r="I68" s="2"/>
      <c r="J68" s="2"/>
      <c r="K68" s="2"/>
      <c r="L68" s="2"/>
      <c r="M68" s="2"/>
      <c r="N68" s="2"/>
      <c r="O68" s="2"/>
      <c r="P68" s="3"/>
    </row>
    <row r="69" spans="1:16" ht="22.5">
      <c r="A69" s="11">
        <v>65</v>
      </c>
      <c r="B69" s="7" t="s">
        <v>39</v>
      </c>
      <c r="C69" s="6">
        <v>35980000</v>
      </c>
      <c r="D69" s="5">
        <f>'00'!D69+12</f>
        <v>137</v>
      </c>
      <c r="E69" s="5">
        <v>10</v>
      </c>
      <c r="F69" s="7">
        <f>'00'!F69+'00'!G69</f>
        <v>35980000</v>
      </c>
      <c r="G69" s="7">
        <f t="shared" si="0"/>
        <v>0</v>
      </c>
      <c r="H69" s="7">
        <f t="shared" si="3"/>
        <v>0</v>
      </c>
      <c r="I69" s="2"/>
      <c r="J69" s="2"/>
      <c r="K69" s="2"/>
      <c r="L69" s="2"/>
      <c r="M69" s="2"/>
      <c r="N69" s="2"/>
      <c r="O69" s="2"/>
      <c r="P69" s="3"/>
    </row>
    <row r="70" spans="1:16" ht="22.5">
      <c r="A70" s="11">
        <v>66</v>
      </c>
      <c r="B70" s="7" t="s">
        <v>40</v>
      </c>
      <c r="C70" s="6">
        <v>1560000</v>
      </c>
      <c r="D70" s="5">
        <f>'00'!D70+12</f>
        <v>137</v>
      </c>
      <c r="E70" s="5">
        <v>10</v>
      </c>
      <c r="F70" s="7">
        <f>'00'!F70+'00'!G70</f>
        <v>1560000</v>
      </c>
      <c r="G70" s="7">
        <f t="shared" si="0"/>
        <v>0</v>
      </c>
      <c r="H70" s="7">
        <f t="shared" si="3"/>
        <v>0</v>
      </c>
      <c r="I70" s="2"/>
      <c r="J70" s="2"/>
      <c r="K70" s="2"/>
      <c r="L70" s="2"/>
      <c r="M70" s="2"/>
      <c r="N70" s="2"/>
      <c r="O70" s="2"/>
      <c r="P70" s="3"/>
    </row>
    <row r="71" spans="1:16" ht="22.5">
      <c r="A71" s="11">
        <v>67</v>
      </c>
      <c r="B71" s="7" t="s">
        <v>40</v>
      </c>
      <c r="C71" s="6">
        <v>1560000</v>
      </c>
      <c r="D71" s="5">
        <f>'00'!D71+12</f>
        <v>137</v>
      </c>
      <c r="E71" s="5">
        <v>10</v>
      </c>
      <c r="F71" s="7">
        <f>'00'!F71+'00'!G71</f>
        <v>1560000</v>
      </c>
      <c r="G71" s="7">
        <f aca="true" t="shared" si="4" ref="G71:G134">IF(C71=F71,0,C71/E71)</f>
        <v>0</v>
      </c>
      <c r="H71" s="7">
        <f t="shared" si="3"/>
        <v>0</v>
      </c>
      <c r="I71" s="2"/>
      <c r="J71" s="2"/>
      <c r="K71" s="2"/>
      <c r="L71" s="2"/>
      <c r="M71" s="2"/>
      <c r="N71" s="2"/>
      <c r="O71" s="2"/>
      <c r="P71" s="3"/>
    </row>
    <row r="72" spans="1:16" ht="22.5">
      <c r="A72" s="11">
        <v>68</v>
      </c>
      <c r="B72" s="7" t="s">
        <v>41</v>
      </c>
      <c r="C72" s="6">
        <v>14500000</v>
      </c>
      <c r="D72" s="5">
        <f>'00'!D72+12</f>
        <v>137</v>
      </c>
      <c r="E72" s="5">
        <v>10</v>
      </c>
      <c r="F72" s="7">
        <f>'00'!F72+'00'!G72</f>
        <v>14500000</v>
      </c>
      <c r="G72" s="7">
        <f t="shared" si="4"/>
        <v>0</v>
      </c>
      <c r="H72" s="7">
        <f t="shared" si="3"/>
        <v>0</v>
      </c>
      <c r="I72" s="2"/>
      <c r="J72" s="2"/>
      <c r="K72" s="2"/>
      <c r="L72" s="2"/>
      <c r="M72" s="2"/>
      <c r="N72" s="2"/>
      <c r="O72" s="2"/>
      <c r="P72" s="3"/>
    </row>
    <row r="73" spans="1:16" ht="22.5">
      <c r="A73" s="11">
        <v>69</v>
      </c>
      <c r="B73" s="7" t="s">
        <v>42</v>
      </c>
      <c r="C73" s="6">
        <v>1200000</v>
      </c>
      <c r="D73" s="5">
        <f>'00'!D73+12</f>
        <v>137</v>
      </c>
      <c r="E73" s="5">
        <v>10</v>
      </c>
      <c r="F73" s="7">
        <f>'00'!F73+'00'!G73</f>
        <v>1200000</v>
      </c>
      <c r="G73" s="7">
        <f t="shared" si="4"/>
        <v>0</v>
      </c>
      <c r="H73" s="7">
        <f t="shared" si="3"/>
        <v>0</v>
      </c>
      <c r="I73" s="2"/>
      <c r="J73" s="2"/>
      <c r="K73" s="2"/>
      <c r="L73" s="2"/>
      <c r="M73" s="2"/>
      <c r="N73" s="2"/>
      <c r="O73" s="2"/>
      <c r="P73" s="3"/>
    </row>
    <row r="74" spans="1:16" ht="22.5">
      <c r="A74" s="11">
        <v>70</v>
      </c>
      <c r="B74" s="7" t="s">
        <v>42</v>
      </c>
      <c r="C74" s="6">
        <v>1200000</v>
      </c>
      <c r="D74" s="5">
        <f>'00'!D74+12</f>
        <v>137</v>
      </c>
      <c r="E74" s="5">
        <v>10</v>
      </c>
      <c r="F74" s="7">
        <f>'00'!F74+'00'!G74</f>
        <v>1200000</v>
      </c>
      <c r="G74" s="7">
        <f t="shared" si="4"/>
        <v>0</v>
      </c>
      <c r="H74" s="7">
        <f t="shared" si="3"/>
        <v>0</v>
      </c>
      <c r="I74" s="2"/>
      <c r="J74" s="2"/>
      <c r="K74" s="2"/>
      <c r="L74" s="2"/>
      <c r="M74" s="2"/>
      <c r="N74" s="2"/>
      <c r="O74" s="2"/>
      <c r="P74" s="3"/>
    </row>
    <row r="75" spans="1:16" ht="22.5">
      <c r="A75" s="11">
        <v>71</v>
      </c>
      <c r="B75" s="7" t="s">
        <v>42</v>
      </c>
      <c r="C75" s="6">
        <v>1200000</v>
      </c>
      <c r="D75" s="5">
        <f>'00'!D75+12</f>
        <v>137</v>
      </c>
      <c r="E75" s="5">
        <v>10</v>
      </c>
      <c r="F75" s="7">
        <f>'00'!F75+'00'!G75</f>
        <v>1200000</v>
      </c>
      <c r="G75" s="7">
        <f t="shared" si="4"/>
        <v>0</v>
      </c>
      <c r="H75" s="7">
        <f t="shared" si="3"/>
        <v>0</v>
      </c>
      <c r="I75" s="2"/>
      <c r="J75" s="2"/>
      <c r="K75" s="2"/>
      <c r="L75" s="2"/>
      <c r="M75" s="2"/>
      <c r="N75" s="2"/>
      <c r="O75" s="2"/>
      <c r="P75" s="3"/>
    </row>
    <row r="76" spans="1:16" ht="22.5">
      <c r="A76" s="11">
        <v>72</v>
      </c>
      <c r="B76" s="7" t="s">
        <v>42</v>
      </c>
      <c r="C76" s="6">
        <v>1200000</v>
      </c>
      <c r="D76" s="5">
        <f>'00'!D76+12</f>
        <v>137</v>
      </c>
      <c r="E76" s="5">
        <v>10</v>
      </c>
      <c r="F76" s="7">
        <f>'00'!F76+'00'!G76</f>
        <v>1200000</v>
      </c>
      <c r="G76" s="7">
        <f t="shared" si="4"/>
        <v>0</v>
      </c>
      <c r="H76" s="7">
        <f t="shared" si="3"/>
        <v>0</v>
      </c>
      <c r="I76" s="2"/>
      <c r="J76" s="2"/>
      <c r="K76" s="2"/>
      <c r="L76" s="2"/>
      <c r="M76" s="2"/>
      <c r="N76" s="2"/>
      <c r="O76" s="2"/>
      <c r="P76" s="3"/>
    </row>
    <row r="77" spans="1:16" ht="22.5">
      <c r="A77" s="11">
        <v>73</v>
      </c>
      <c r="B77" s="7" t="s">
        <v>42</v>
      </c>
      <c r="C77" s="6">
        <v>1200000</v>
      </c>
      <c r="D77" s="5">
        <f>'00'!D77+12</f>
        <v>137</v>
      </c>
      <c r="E77" s="5">
        <v>10</v>
      </c>
      <c r="F77" s="7">
        <f>'00'!F77+'00'!G77</f>
        <v>1200000</v>
      </c>
      <c r="G77" s="7">
        <f t="shared" si="4"/>
        <v>0</v>
      </c>
      <c r="H77" s="7">
        <f t="shared" si="3"/>
        <v>0</v>
      </c>
      <c r="I77" s="2"/>
      <c r="J77" s="2"/>
      <c r="K77" s="2"/>
      <c r="L77" s="2"/>
      <c r="M77" s="2"/>
      <c r="N77" s="2"/>
      <c r="O77" s="2"/>
      <c r="P77" s="3"/>
    </row>
    <row r="78" spans="1:16" ht="22.5">
      <c r="A78" s="11">
        <v>74</v>
      </c>
      <c r="B78" s="7" t="s">
        <v>42</v>
      </c>
      <c r="C78" s="6">
        <v>1200000</v>
      </c>
      <c r="D78" s="5">
        <f>'00'!D78+12</f>
        <v>137</v>
      </c>
      <c r="E78" s="5">
        <v>10</v>
      </c>
      <c r="F78" s="7">
        <f>'00'!F78+'00'!G78</f>
        <v>1200000</v>
      </c>
      <c r="G78" s="7">
        <f t="shared" si="4"/>
        <v>0</v>
      </c>
      <c r="H78" s="7">
        <f t="shared" si="3"/>
        <v>0</v>
      </c>
      <c r="I78" s="2"/>
      <c r="J78" s="2"/>
      <c r="K78" s="2"/>
      <c r="L78" s="2"/>
      <c r="M78" s="2"/>
      <c r="N78" s="2"/>
      <c r="O78" s="2"/>
      <c r="P78" s="3"/>
    </row>
    <row r="79" spans="1:16" ht="22.5">
      <c r="A79" s="11">
        <v>75</v>
      </c>
      <c r="B79" s="7" t="s">
        <v>42</v>
      </c>
      <c r="C79" s="6">
        <v>1200000</v>
      </c>
      <c r="D79" s="5">
        <f>'00'!D79+12</f>
        <v>137</v>
      </c>
      <c r="E79" s="5">
        <v>10</v>
      </c>
      <c r="F79" s="7">
        <f>'00'!F79+'00'!G79</f>
        <v>1200000</v>
      </c>
      <c r="G79" s="7">
        <f t="shared" si="4"/>
        <v>0</v>
      </c>
      <c r="H79" s="7">
        <f t="shared" si="3"/>
        <v>0</v>
      </c>
      <c r="I79" s="2"/>
      <c r="J79" s="2"/>
      <c r="K79" s="2"/>
      <c r="L79" s="2"/>
      <c r="M79" s="2"/>
      <c r="N79" s="2"/>
      <c r="O79" s="2"/>
      <c r="P79" s="3"/>
    </row>
    <row r="80" spans="1:16" ht="22.5">
      <c r="A80" s="11">
        <v>76</v>
      </c>
      <c r="B80" s="7" t="s">
        <v>43</v>
      </c>
      <c r="C80" s="6">
        <v>2200000</v>
      </c>
      <c r="D80" s="5">
        <f>'00'!D80+12</f>
        <v>137</v>
      </c>
      <c r="E80" s="5">
        <v>10</v>
      </c>
      <c r="F80" s="7">
        <f>'00'!F80+'00'!G80</f>
        <v>2200000</v>
      </c>
      <c r="G80" s="7">
        <f t="shared" si="4"/>
        <v>0</v>
      </c>
      <c r="H80" s="7">
        <f t="shared" si="3"/>
        <v>0</v>
      </c>
      <c r="I80" s="2"/>
      <c r="J80" s="2"/>
      <c r="K80" s="2"/>
      <c r="L80" s="2"/>
      <c r="M80" s="2"/>
      <c r="N80" s="2"/>
      <c r="O80" s="2"/>
      <c r="P80" s="3"/>
    </row>
    <row r="81" spans="1:16" ht="22.5">
      <c r="A81" s="11">
        <v>77</v>
      </c>
      <c r="B81" s="7" t="s">
        <v>44</v>
      </c>
      <c r="C81" s="6">
        <v>650000</v>
      </c>
      <c r="D81" s="5">
        <f>'00'!D81+12</f>
        <v>137</v>
      </c>
      <c r="E81" s="5">
        <v>10</v>
      </c>
      <c r="F81" s="7">
        <f>'00'!F81+'00'!G81</f>
        <v>650000</v>
      </c>
      <c r="G81" s="7">
        <f t="shared" si="4"/>
        <v>0</v>
      </c>
      <c r="H81" s="7">
        <f t="shared" si="3"/>
        <v>0</v>
      </c>
      <c r="I81" s="2"/>
      <c r="J81" s="2"/>
      <c r="K81" s="2"/>
      <c r="L81" s="2"/>
      <c r="M81" s="2"/>
      <c r="N81" s="2"/>
      <c r="O81" s="2"/>
      <c r="P81" s="3"/>
    </row>
    <row r="82" spans="1:16" ht="22.5">
      <c r="A82" s="11">
        <v>78</v>
      </c>
      <c r="B82" s="7" t="s">
        <v>44</v>
      </c>
      <c r="C82" s="6">
        <v>650000</v>
      </c>
      <c r="D82" s="5">
        <f>'00'!D82+12</f>
        <v>137</v>
      </c>
      <c r="E82" s="5">
        <v>10</v>
      </c>
      <c r="F82" s="7">
        <f>'00'!F82+'00'!G82</f>
        <v>650000</v>
      </c>
      <c r="G82" s="7">
        <f t="shared" si="4"/>
        <v>0</v>
      </c>
      <c r="H82" s="7">
        <f t="shared" si="3"/>
        <v>0</v>
      </c>
      <c r="I82" s="2"/>
      <c r="J82" s="2"/>
      <c r="K82" s="2"/>
      <c r="L82" s="2"/>
      <c r="M82" s="2"/>
      <c r="N82" s="2"/>
      <c r="O82" s="2"/>
      <c r="P82" s="3"/>
    </row>
    <row r="83" spans="1:16" ht="22.5">
      <c r="A83" s="11">
        <v>79</v>
      </c>
      <c r="B83" s="7" t="s">
        <v>44</v>
      </c>
      <c r="C83" s="6">
        <v>650000</v>
      </c>
      <c r="D83" s="5">
        <f>'00'!D83+12</f>
        <v>137</v>
      </c>
      <c r="E83" s="5">
        <v>10</v>
      </c>
      <c r="F83" s="7">
        <f>'00'!F83+'00'!G83</f>
        <v>650000</v>
      </c>
      <c r="G83" s="7">
        <f t="shared" si="4"/>
        <v>0</v>
      </c>
      <c r="H83" s="7">
        <f t="shared" si="3"/>
        <v>0</v>
      </c>
      <c r="I83" s="2"/>
      <c r="J83" s="2"/>
      <c r="K83" s="2"/>
      <c r="L83" s="2"/>
      <c r="M83" s="2"/>
      <c r="N83" s="2"/>
      <c r="O83" s="2"/>
      <c r="P83" s="3"/>
    </row>
    <row r="84" spans="1:16" ht="22.5">
      <c r="A84" s="11">
        <v>80</v>
      </c>
      <c r="B84" s="7" t="s">
        <v>44</v>
      </c>
      <c r="C84" s="6">
        <v>650000</v>
      </c>
      <c r="D84" s="5">
        <f>'00'!D84+12</f>
        <v>137</v>
      </c>
      <c r="E84" s="5">
        <v>10</v>
      </c>
      <c r="F84" s="7">
        <f>'00'!F84+'00'!G84</f>
        <v>650000</v>
      </c>
      <c r="G84" s="7">
        <f t="shared" si="4"/>
        <v>0</v>
      </c>
      <c r="H84" s="7">
        <f t="shared" si="3"/>
        <v>0</v>
      </c>
      <c r="I84" s="2"/>
      <c r="J84" s="2"/>
      <c r="K84" s="2"/>
      <c r="L84" s="2"/>
      <c r="M84" s="2"/>
      <c r="N84" s="2"/>
      <c r="O84" s="2"/>
      <c r="P84" s="3"/>
    </row>
    <row r="85" spans="1:16" ht="22.5">
      <c r="A85" s="11">
        <v>81</v>
      </c>
      <c r="B85" s="7" t="s">
        <v>45</v>
      </c>
      <c r="C85" s="6">
        <v>580000</v>
      </c>
      <c r="D85" s="5">
        <f>'00'!D85+12</f>
        <v>137</v>
      </c>
      <c r="E85" s="5">
        <v>10</v>
      </c>
      <c r="F85" s="7">
        <f>'00'!F85+'00'!G85</f>
        <v>580000</v>
      </c>
      <c r="G85" s="7">
        <f t="shared" si="4"/>
        <v>0</v>
      </c>
      <c r="H85" s="7">
        <f t="shared" si="3"/>
        <v>0</v>
      </c>
      <c r="I85" s="2"/>
      <c r="J85" s="2"/>
      <c r="K85" s="2"/>
      <c r="L85" s="2"/>
      <c r="M85" s="2"/>
      <c r="N85" s="2"/>
      <c r="O85" s="2"/>
      <c r="P85" s="3"/>
    </row>
    <row r="86" spans="1:16" ht="22.5">
      <c r="A86" s="11">
        <v>82</v>
      </c>
      <c r="B86" s="7" t="s">
        <v>45</v>
      </c>
      <c r="C86" s="6">
        <v>580000</v>
      </c>
      <c r="D86" s="5">
        <f>'00'!D86+12</f>
        <v>137</v>
      </c>
      <c r="E86" s="5">
        <v>10</v>
      </c>
      <c r="F86" s="7">
        <f>'00'!F86+'00'!G86</f>
        <v>580000</v>
      </c>
      <c r="G86" s="7">
        <f t="shared" si="4"/>
        <v>0</v>
      </c>
      <c r="H86" s="7">
        <f t="shared" si="3"/>
        <v>0</v>
      </c>
      <c r="I86" s="2"/>
      <c r="J86" s="2"/>
      <c r="K86" s="2"/>
      <c r="L86" s="2"/>
      <c r="M86" s="2"/>
      <c r="N86" s="2"/>
      <c r="O86" s="2"/>
      <c r="P86" s="3"/>
    </row>
    <row r="87" spans="1:16" ht="22.5">
      <c r="A87" s="11">
        <v>83</v>
      </c>
      <c r="B87" s="7" t="s">
        <v>45</v>
      </c>
      <c r="C87" s="6">
        <v>580000</v>
      </c>
      <c r="D87" s="5">
        <f>'00'!D87+12</f>
        <v>137</v>
      </c>
      <c r="E87" s="5">
        <v>10</v>
      </c>
      <c r="F87" s="7">
        <f>'00'!F87+'00'!G87</f>
        <v>580000</v>
      </c>
      <c r="G87" s="7">
        <f t="shared" si="4"/>
        <v>0</v>
      </c>
      <c r="H87" s="7">
        <f t="shared" si="3"/>
        <v>0</v>
      </c>
      <c r="I87" s="2"/>
      <c r="J87" s="2"/>
      <c r="K87" s="2"/>
      <c r="L87" s="2"/>
      <c r="M87" s="2"/>
      <c r="N87" s="2"/>
      <c r="O87" s="2"/>
      <c r="P87" s="3"/>
    </row>
    <row r="88" spans="1:16" ht="22.5">
      <c r="A88" s="11">
        <v>84</v>
      </c>
      <c r="B88" s="7" t="s">
        <v>45</v>
      </c>
      <c r="C88" s="6">
        <v>580000</v>
      </c>
      <c r="D88" s="5">
        <f>'00'!D88+12</f>
        <v>137</v>
      </c>
      <c r="E88" s="5">
        <v>10</v>
      </c>
      <c r="F88" s="7">
        <f>'00'!F88+'00'!G88</f>
        <v>580000</v>
      </c>
      <c r="G88" s="7">
        <f t="shared" si="4"/>
        <v>0</v>
      </c>
      <c r="H88" s="7">
        <f t="shared" si="3"/>
        <v>0</v>
      </c>
      <c r="I88" s="2"/>
      <c r="J88" s="2"/>
      <c r="K88" s="2"/>
      <c r="L88" s="2"/>
      <c r="M88" s="2"/>
      <c r="N88" s="2"/>
      <c r="O88" s="2"/>
      <c r="P88" s="3"/>
    </row>
    <row r="89" spans="1:16" ht="22.5">
      <c r="A89" s="11">
        <v>85</v>
      </c>
      <c r="B89" s="7" t="s">
        <v>46</v>
      </c>
      <c r="C89" s="6">
        <v>3500000</v>
      </c>
      <c r="D89" s="5">
        <f>'00'!D89+12</f>
        <v>137</v>
      </c>
      <c r="E89" s="5">
        <v>10</v>
      </c>
      <c r="F89" s="7">
        <f>'00'!F89+'00'!G89</f>
        <v>3500000</v>
      </c>
      <c r="G89" s="7">
        <f t="shared" si="4"/>
        <v>0</v>
      </c>
      <c r="H89" s="7">
        <f t="shared" si="3"/>
        <v>0</v>
      </c>
      <c r="I89" s="2"/>
      <c r="J89" s="2"/>
      <c r="K89" s="2"/>
      <c r="L89" s="2"/>
      <c r="M89" s="2"/>
      <c r="N89" s="2"/>
      <c r="O89" s="2"/>
      <c r="P89" s="3"/>
    </row>
    <row r="90" spans="1:16" ht="22.5">
      <c r="A90" s="11">
        <v>86</v>
      </c>
      <c r="B90" s="7" t="s">
        <v>46</v>
      </c>
      <c r="C90" s="6">
        <v>3500000</v>
      </c>
      <c r="D90" s="5">
        <f>'00'!D90+12</f>
        <v>137</v>
      </c>
      <c r="E90" s="5">
        <v>10</v>
      </c>
      <c r="F90" s="7">
        <f>'00'!F90+'00'!G90</f>
        <v>3500000</v>
      </c>
      <c r="G90" s="7">
        <f t="shared" si="4"/>
        <v>0</v>
      </c>
      <c r="H90" s="7">
        <f t="shared" si="3"/>
        <v>0</v>
      </c>
      <c r="I90" s="2"/>
      <c r="J90" s="2"/>
      <c r="K90" s="2"/>
      <c r="L90" s="2"/>
      <c r="M90" s="2"/>
      <c r="N90" s="2"/>
      <c r="O90" s="2"/>
      <c r="P90" s="3"/>
    </row>
    <row r="91" spans="1:16" ht="22.5">
      <c r="A91" s="11">
        <v>87</v>
      </c>
      <c r="B91" s="7" t="s">
        <v>46</v>
      </c>
      <c r="C91" s="6">
        <v>3500000</v>
      </c>
      <c r="D91" s="5">
        <f>'00'!D91+12</f>
        <v>137</v>
      </c>
      <c r="E91" s="5">
        <v>10</v>
      </c>
      <c r="F91" s="7">
        <f>'00'!F91+'00'!G91</f>
        <v>3500000</v>
      </c>
      <c r="G91" s="7">
        <f t="shared" si="4"/>
        <v>0</v>
      </c>
      <c r="H91" s="7">
        <f t="shared" si="3"/>
        <v>0</v>
      </c>
      <c r="I91" s="2"/>
      <c r="J91" s="2"/>
      <c r="K91" s="2"/>
      <c r="L91" s="2"/>
      <c r="M91" s="2"/>
      <c r="N91" s="2"/>
      <c r="O91" s="2"/>
      <c r="P91" s="3"/>
    </row>
    <row r="92" spans="1:16" ht="22.5">
      <c r="A92" s="11">
        <v>88</v>
      </c>
      <c r="B92" s="7" t="s">
        <v>47</v>
      </c>
      <c r="C92" s="6">
        <v>850000</v>
      </c>
      <c r="D92" s="5">
        <f>'00'!D92+12</f>
        <v>137</v>
      </c>
      <c r="E92" s="5">
        <v>10</v>
      </c>
      <c r="F92" s="7">
        <f>'00'!F92+'00'!G92</f>
        <v>850000</v>
      </c>
      <c r="G92" s="7">
        <f t="shared" si="4"/>
        <v>0</v>
      </c>
      <c r="H92" s="7">
        <f t="shared" si="3"/>
        <v>0</v>
      </c>
      <c r="I92" s="2"/>
      <c r="J92" s="2"/>
      <c r="K92" s="2"/>
      <c r="L92" s="2"/>
      <c r="M92" s="2"/>
      <c r="N92" s="2"/>
      <c r="O92" s="2"/>
      <c r="P92" s="3"/>
    </row>
    <row r="93" spans="1:16" ht="22.5">
      <c r="A93" s="11">
        <v>89</v>
      </c>
      <c r="B93" s="7" t="s">
        <v>47</v>
      </c>
      <c r="C93" s="6">
        <v>850000</v>
      </c>
      <c r="D93" s="5">
        <f>'00'!D93+12</f>
        <v>137</v>
      </c>
      <c r="E93" s="5">
        <v>10</v>
      </c>
      <c r="F93" s="7">
        <f>'00'!F93+'00'!G93</f>
        <v>850000</v>
      </c>
      <c r="G93" s="7">
        <f t="shared" si="4"/>
        <v>0</v>
      </c>
      <c r="H93" s="7">
        <f t="shared" si="3"/>
        <v>0</v>
      </c>
      <c r="I93" s="2"/>
      <c r="J93" s="2"/>
      <c r="K93" s="2"/>
      <c r="L93" s="2"/>
      <c r="M93" s="2"/>
      <c r="N93" s="2"/>
      <c r="O93" s="2"/>
      <c r="P93" s="3"/>
    </row>
    <row r="94" spans="1:16" ht="22.5">
      <c r="A94" s="11">
        <v>90</v>
      </c>
      <c r="B94" s="7" t="s">
        <v>47</v>
      </c>
      <c r="C94" s="6">
        <v>850000</v>
      </c>
      <c r="D94" s="5">
        <f>'00'!D94+12</f>
        <v>137</v>
      </c>
      <c r="E94" s="5">
        <v>10</v>
      </c>
      <c r="F94" s="7">
        <f>'00'!F94+'00'!G94</f>
        <v>850000</v>
      </c>
      <c r="G94" s="7">
        <f t="shared" si="4"/>
        <v>0</v>
      </c>
      <c r="H94" s="7">
        <f t="shared" si="3"/>
        <v>0</v>
      </c>
      <c r="I94" s="2"/>
      <c r="J94" s="2"/>
      <c r="K94" s="2"/>
      <c r="L94" s="2"/>
      <c r="M94" s="2"/>
      <c r="N94" s="2"/>
      <c r="O94" s="2"/>
      <c r="P94" s="3"/>
    </row>
    <row r="95" spans="1:16" ht="22.5">
      <c r="A95" s="11">
        <v>91</v>
      </c>
      <c r="B95" s="7" t="s">
        <v>47</v>
      </c>
      <c r="C95" s="6">
        <v>850000</v>
      </c>
      <c r="D95" s="5">
        <f>'00'!D95+12</f>
        <v>137</v>
      </c>
      <c r="E95" s="5">
        <v>10</v>
      </c>
      <c r="F95" s="7">
        <f>'00'!F95+'00'!G95</f>
        <v>850000</v>
      </c>
      <c r="G95" s="7">
        <f t="shared" si="4"/>
        <v>0</v>
      </c>
      <c r="H95" s="7">
        <f t="shared" si="3"/>
        <v>0</v>
      </c>
      <c r="I95" s="2"/>
      <c r="J95" s="2"/>
      <c r="K95" s="2"/>
      <c r="L95" s="2"/>
      <c r="M95" s="2"/>
      <c r="N95" s="2"/>
      <c r="O95" s="2"/>
      <c r="P95" s="3"/>
    </row>
    <row r="96" spans="1:16" ht="22.5">
      <c r="A96" s="11">
        <v>92</v>
      </c>
      <c r="B96" s="7" t="s">
        <v>15</v>
      </c>
      <c r="C96" s="6">
        <v>595000</v>
      </c>
      <c r="D96" s="5">
        <f>'00'!D96+12</f>
        <v>137</v>
      </c>
      <c r="E96" s="5">
        <v>10</v>
      </c>
      <c r="F96" s="7">
        <f>'00'!F96+'00'!G96</f>
        <v>595000</v>
      </c>
      <c r="G96" s="7">
        <f t="shared" si="4"/>
        <v>0</v>
      </c>
      <c r="H96" s="7">
        <f t="shared" si="3"/>
        <v>0</v>
      </c>
      <c r="I96" s="2"/>
      <c r="J96" s="2"/>
      <c r="K96" s="2"/>
      <c r="L96" s="2"/>
      <c r="M96" s="2"/>
      <c r="N96" s="2"/>
      <c r="O96" s="2"/>
      <c r="P96" s="3"/>
    </row>
    <row r="97" spans="1:16" ht="22.5">
      <c r="A97" s="11">
        <v>93</v>
      </c>
      <c r="B97" s="7" t="s">
        <v>15</v>
      </c>
      <c r="C97" s="6">
        <v>595000</v>
      </c>
      <c r="D97" s="5">
        <f>'00'!D97+12</f>
        <v>137</v>
      </c>
      <c r="E97" s="5">
        <v>10</v>
      </c>
      <c r="F97" s="7">
        <f>'00'!F97+'00'!G97</f>
        <v>595000</v>
      </c>
      <c r="G97" s="7">
        <f t="shared" si="4"/>
        <v>0</v>
      </c>
      <c r="H97" s="7">
        <f t="shared" si="3"/>
        <v>0</v>
      </c>
      <c r="I97" s="2"/>
      <c r="J97" s="2"/>
      <c r="K97" s="2"/>
      <c r="L97" s="2"/>
      <c r="M97" s="2"/>
      <c r="N97" s="2"/>
      <c r="O97" s="2"/>
      <c r="P97" s="3"/>
    </row>
    <row r="98" spans="1:16" ht="22.5">
      <c r="A98" s="11">
        <v>94</v>
      </c>
      <c r="B98" s="7" t="s">
        <v>48</v>
      </c>
      <c r="C98" s="6">
        <v>195000</v>
      </c>
      <c r="D98" s="5">
        <f>'00'!D98+12</f>
        <v>137</v>
      </c>
      <c r="E98" s="5">
        <v>10</v>
      </c>
      <c r="F98" s="7">
        <f>'00'!F98+'00'!G98</f>
        <v>195000</v>
      </c>
      <c r="G98" s="7">
        <f t="shared" si="4"/>
        <v>0</v>
      </c>
      <c r="H98" s="7">
        <f t="shared" si="3"/>
        <v>0</v>
      </c>
      <c r="I98" s="2"/>
      <c r="J98" s="2"/>
      <c r="K98" s="2"/>
      <c r="L98" s="2"/>
      <c r="M98" s="2"/>
      <c r="N98" s="2"/>
      <c r="O98" s="2"/>
      <c r="P98" s="3"/>
    </row>
    <row r="99" spans="1:16" ht="22.5">
      <c r="A99" s="11">
        <v>95</v>
      </c>
      <c r="B99" s="7" t="s">
        <v>48</v>
      </c>
      <c r="C99" s="6">
        <v>195000</v>
      </c>
      <c r="D99" s="5">
        <f>'00'!D99+12</f>
        <v>137</v>
      </c>
      <c r="E99" s="5">
        <v>10</v>
      </c>
      <c r="F99" s="7">
        <f>'00'!F99+'00'!G99</f>
        <v>195000</v>
      </c>
      <c r="G99" s="7">
        <f t="shared" si="4"/>
        <v>0</v>
      </c>
      <c r="H99" s="7">
        <f t="shared" si="3"/>
        <v>0</v>
      </c>
      <c r="I99" s="2"/>
      <c r="J99" s="2"/>
      <c r="K99" s="2"/>
      <c r="L99" s="2"/>
      <c r="M99" s="2"/>
      <c r="N99" s="2"/>
      <c r="O99" s="2"/>
      <c r="P99" s="3"/>
    </row>
    <row r="100" spans="1:16" ht="22.5">
      <c r="A100" s="11">
        <v>96</v>
      </c>
      <c r="B100" s="7" t="s">
        <v>48</v>
      </c>
      <c r="C100" s="6">
        <v>195000</v>
      </c>
      <c r="D100" s="5">
        <f>'00'!D100+12</f>
        <v>137</v>
      </c>
      <c r="E100" s="5">
        <v>10</v>
      </c>
      <c r="F100" s="7">
        <f>'00'!F100+'00'!G100</f>
        <v>195000</v>
      </c>
      <c r="G100" s="7">
        <f t="shared" si="4"/>
        <v>0</v>
      </c>
      <c r="H100" s="7">
        <f t="shared" si="3"/>
        <v>0</v>
      </c>
      <c r="I100" s="2"/>
      <c r="J100" s="2"/>
      <c r="K100" s="2"/>
      <c r="L100" s="2"/>
      <c r="M100" s="2"/>
      <c r="N100" s="2"/>
      <c r="O100" s="2"/>
      <c r="P100" s="3"/>
    </row>
    <row r="101" spans="1:16" ht="22.5">
      <c r="A101" s="11">
        <v>97</v>
      </c>
      <c r="B101" s="7" t="s">
        <v>48</v>
      </c>
      <c r="C101" s="6">
        <v>195000</v>
      </c>
      <c r="D101" s="5">
        <f>'00'!D101+12</f>
        <v>137</v>
      </c>
      <c r="E101" s="5">
        <v>10</v>
      </c>
      <c r="F101" s="7">
        <f>'00'!F101+'00'!G101</f>
        <v>195000</v>
      </c>
      <c r="G101" s="7">
        <f t="shared" si="4"/>
        <v>0</v>
      </c>
      <c r="H101" s="7">
        <f t="shared" si="3"/>
        <v>0</v>
      </c>
      <c r="I101" s="2"/>
      <c r="J101" s="2"/>
      <c r="K101" s="2"/>
      <c r="L101" s="2"/>
      <c r="M101" s="2"/>
      <c r="N101" s="2"/>
      <c r="O101" s="2"/>
      <c r="P101" s="3"/>
    </row>
    <row r="102" spans="1:16" ht="22.5">
      <c r="A102" s="11">
        <v>98</v>
      </c>
      <c r="B102" s="7" t="s">
        <v>49</v>
      </c>
      <c r="C102" s="6">
        <v>840000</v>
      </c>
      <c r="D102" s="5">
        <f>'00'!D102+12</f>
        <v>137</v>
      </c>
      <c r="E102" s="5">
        <v>10</v>
      </c>
      <c r="F102" s="7">
        <f>'00'!F102+'00'!G102</f>
        <v>840000</v>
      </c>
      <c r="G102" s="7">
        <f t="shared" si="4"/>
        <v>0</v>
      </c>
      <c r="H102" s="7">
        <f t="shared" si="3"/>
        <v>0</v>
      </c>
      <c r="I102" s="2"/>
      <c r="J102" s="2"/>
      <c r="K102" s="2"/>
      <c r="L102" s="2"/>
      <c r="M102" s="2"/>
      <c r="N102" s="2"/>
      <c r="O102" s="2"/>
      <c r="P102" s="3"/>
    </row>
    <row r="103" spans="1:16" ht="22.5">
      <c r="A103" s="11">
        <v>99</v>
      </c>
      <c r="B103" s="7" t="s">
        <v>49</v>
      </c>
      <c r="C103" s="6">
        <v>840000</v>
      </c>
      <c r="D103" s="5">
        <f>'00'!D103+12</f>
        <v>137</v>
      </c>
      <c r="E103" s="5">
        <v>10</v>
      </c>
      <c r="F103" s="7">
        <f>'00'!F103+'00'!G103</f>
        <v>840000</v>
      </c>
      <c r="G103" s="7">
        <f t="shared" si="4"/>
        <v>0</v>
      </c>
      <c r="H103" s="7">
        <f t="shared" si="3"/>
        <v>0</v>
      </c>
      <c r="I103" s="2"/>
      <c r="J103" s="2"/>
      <c r="K103" s="2"/>
      <c r="L103" s="2"/>
      <c r="M103" s="2"/>
      <c r="N103" s="2"/>
      <c r="O103" s="2"/>
      <c r="P103" s="3"/>
    </row>
    <row r="104" spans="1:16" ht="22.5">
      <c r="A104" s="11">
        <v>100</v>
      </c>
      <c r="B104" s="7" t="s">
        <v>49</v>
      </c>
      <c r="C104" s="6">
        <v>840000</v>
      </c>
      <c r="D104" s="5">
        <f>'00'!D104+12</f>
        <v>137</v>
      </c>
      <c r="E104" s="5">
        <v>10</v>
      </c>
      <c r="F104" s="7">
        <f>'00'!F104+'00'!G104</f>
        <v>840000</v>
      </c>
      <c r="G104" s="7">
        <f t="shared" si="4"/>
        <v>0</v>
      </c>
      <c r="H104" s="7">
        <f t="shared" si="3"/>
        <v>0</v>
      </c>
      <c r="I104" s="2"/>
      <c r="J104" s="2"/>
      <c r="K104" s="2"/>
      <c r="L104" s="2"/>
      <c r="M104" s="2"/>
      <c r="N104" s="2"/>
      <c r="O104" s="2"/>
      <c r="P104" s="3"/>
    </row>
    <row r="105" spans="1:16" ht="22.5">
      <c r="A105" s="11">
        <v>101</v>
      </c>
      <c r="B105" s="7" t="s">
        <v>49</v>
      </c>
      <c r="C105" s="6">
        <v>840000</v>
      </c>
      <c r="D105" s="5">
        <f>'00'!D105+12</f>
        <v>137</v>
      </c>
      <c r="E105" s="5">
        <v>10</v>
      </c>
      <c r="F105" s="7">
        <f>'00'!F105+'00'!G105</f>
        <v>840000</v>
      </c>
      <c r="G105" s="7">
        <f t="shared" si="4"/>
        <v>0</v>
      </c>
      <c r="H105" s="7">
        <f t="shared" si="3"/>
        <v>0</v>
      </c>
      <c r="I105" s="2"/>
      <c r="J105" s="2"/>
      <c r="K105" s="2"/>
      <c r="L105" s="2"/>
      <c r="M105" s="2"/>
      <c r="N105" s="2"/>
      <c r="O105" s="2"/>
      <c r="P105" s="3"/>
    </row>
    <row r="106" spans="1:16" ht="22.5">
      <c r="A106" s="11">
        <v>102</v>
      </c>
      <c r="B106" s="7" t="s">
        <v>50</v>
      </c>
      <c r="C106" s="6">
        <v>200000</v>
      </c>
      <c r="D106" s="5">
        <f>'00'!D106+12</f>
        <v>137</v>
      </c>
      <c r="E106" s="5">
        <v>10</v>
      </c>
      <c r="F106" s="7">
        <f>'00'!F106+'00'!G106</f>
        <v>200000</v>
      </c>
      <c r="G106" s="7">
        <f t="shared" si="4"/>
        <v>0</v>
      </c>
      <c r="H106" s="7">
        <f t="shared" si="3"/>
        <v>0</v>
      </c>
      <c r="I106" s="2"/>
      <c r="J106" s="2"/>
      <c r="K106" s="2"/>
      <c r="L106" s="2"/>
      <c r="M106" s="2"/>
      <c r="N106" s="2"/>
      <c r="O106" s="2"/>
      <c r="P106" s="3"/>
    </row>
    <row r="107" spans="1:16" ht="22.5">
      <c r="A107" s="11">
        <v>103</v>
      </c>
      <c r="B107" s="7" t="s">
        <v>51</v>
      </c>
      <c r="C107" s="6">
        <v>200000</v>
      </c>
      <c r="D107" s="5">
        <f>'00'!D107+12</f>
        <v>137</v>
      </c>
      <c r="E107" s="5">
        <v>10</v>
      </c>
      <c r="F107" s="7">
        <f>'00'!F107+'00'!G107</f>
        <v>200000</v>
      </c>
      <c r="G107" s="7">
        <f t="shared" si="4"/>
        <v>0</v>
      </c>
      <c r="H107" s="7">
        <f t="shared" si="3"/>
        <v>0</v>
      </c>
      <c r="I107" s="2"/>
      <c r="J107" s="2"/>
      <c r="K107" s="2"/>
      <c r="L107" s="2"/>
      <c r="M107" s="2"/>
      <c r="N107" s="2"/>
      <c r="O107" s="2"/>
      <c r="P107" s="3"/>
    </row>
    <row r="108" spans="1:16" ht="22.5">
      <c r="A108" s="11">
        <v>104</v>
      </c>
      <c r="B108" s="7" t="s">
        <v>51</v>
      </c>
      <c r="C108" s="6">
        <v>200000</v>
      </c>
      <c r="D108" s="5">
        <f>'00'!D108+12</f>
        <v>137</v>
      </c>
      <c r="E108" s="5">
        <v>10</v>
      </c>
      <c r="F108" s="7">
        <f>'00'!F108+'00'!G108</f>
        <v>200000</v>
      </c>
      <c r="G108" s="7">
        <f t="shared" si="4"/>
        <v>0</v>
      </c>
      <c r="H108" s="7">
        <f t="shared" si="3"/>
        <v>0</v>
      </c>
      <c r="I108" s="2"/>
      <c r="J108" s="2"/>
      <c r="K108" s="2"/>
      <c r="L108" s="2"/>
      <c r="M108" s="2"/>
      <c r="N108" s="2"/>
      <c r="O108" s="2"/>
      <c r="P108" s="3"/>
    </row>
    <row r="109" spans="1:16" ht="22.5">
      <c r="A109" s="11">
        <v>105</v>
      </c>
      <c r="B109" s="7" t="s">
        <v>52</v>
      </c>
      <c r="C109" s="6">
        <v>2530000</v>
      </c>
      <c r="D109" s="5">
        <f>'00'!D109+12</f>
        <v>137</v>
      </c>
      <c r="E109" s="5">
        <v>10</v>
      </c>
      <c r="F109" s="7">
        <f>'00'!F109+'00'!G109</f>
        <v>2530000</v>
      </c>
      <c r="G109" s="7">
        <f t="shared" si="4"/>
        <v>0</v>
      </c>
      <c r="H109" s="7">
        <f t="shared" si="3"/>
        <v>0</v>
      </c>
      <c r="I109" s="2"/>
      <c r="J109" s="2"/>
      <c r="K109" s="2"/>
      <c r="L109" s="2"/>
      <c r="M109" s="2"/>
      <c r="N109" s="2"/>
      <c r="O109" s="2"/>
      <c r="P109" s="3"/>
    </row>
    <row r="110" spans="1:16" ht="22.5">
      <c r="A110" s="11">
        <v>106</v>
      </c>
      <c r="B110" s="7" t="s">
        <v>53</v>
      </c>
      <c r="C110" s="6">
        <v>3950000</v>
      </c>
      <c r="D110" s="5">
        <f>'00'!D110+12</f>
        <v>137</v>
      </c>
      <c r="E110" s="5">
        <v>10</v>
      </c>
      <c r="F110" s="7">
        <f>'00'!F110+'00'!G110</f>
        <v>3950000</v>
      </c>
      <c r="G110" s="7">
        <f t="shared" si="4"/>
        <v>0</v>
      </c>
      <c r="H110" s="7">
        <f t="shared" si="3"/>
        <v>0</v>
      </c>
      <c r="I110" s="2"/>
      <c r="J110" s="2"/>
      <c r="K110" s="2"/>
      <c r="L110" s="2"/>
      <c r="M110" s="2"/>
      <c r="N110" s="2"/>
      <c r="O110" s="2"/>
      <c r="P110" s="3"/>
    </row>
    <row r="111" spans="1:16" ht="22.5">
      <c r="A111" s="11">
        <v>107</v>
      </c>
      <c r="B111" s="7" t="s">
        <v>54</v>
      </c>
      <c r="C111" s="6">
        <v>1800000</v>
      </c>
      <c r="D111" s="5">
        <f>'00'!D111+12</f>
        <v>137</v>
      </c>
      <c r="E111" s="5">
        <v>10</v>
      </c>
      <c r="F111" s="7">
        <f>'00'!F111+'00'!G111</f>
        <v>1800000</v>
      </c>
      <c r="G111" s="7">
        <f t="shared" si="4"/>
        <v>0</v>
      </c>
      <c r="H111" s="7">
        <f t="shared" si="3"/>
        <v>0</v>
      </c>
      <c r="I111" s="2"/>
      <c r="J111" s="2"/>
      <c r="K111" s="2"/>
      <c r="L111" s="2"/>
      <c r="M111" s="2"/>
      <c r="N111" s="2"/>
      <c r="O111" s="2"/>
      <c r="P111" s="3"/>
    </row>
    <row r="112" spans="1:16" ht="22.5">
      <c r="A112" s="11">
        <v>108</v>
      </c>
      <c r="B112" s="5" t="s">
        <v>8</v>
      </c>
      <c r="C112" s="6">
        <v>17100000</v>
      </c>
      <c r="D112" s="5">
        <f>'00'!D112+12</f>
        <v>136</v>
      </c>
      <c r="E112" s="5">
        <v>4</v>
      </c>
      <c r="F112" s="7">
        <f>'00'!F112+'00'!G112</f>
        <v>17100000</v>
      </c>
      <c r="G112" s="7">
        <f t="shared" si="4"/>
        <v>0</v>
      </c>
      <c r="H112" s="7">
        <f t="shared" si="3"/>
        <v>0</v>
      </c>
      <c r="I112" s="2"/>
      <c r="J112" s="2"/>
      <c r="K112" s="2"/>
      <c r="L112" s="2"/>
      <c r="M112" s="2"/>
      <c r="N112" s="2"/>
      <c r="O112" s="2"/>
      <c r="P112" s="3"/>
    </row>
    <row r="113" spans="1:16" ht="22.5">
      <c r="A113" s="11">
        <v>109</v>
      </c>
      <c r="B113" s="7" t="s">
        <v>64</v>
      </c>
      <c r="C113" s="6">
        <v>30000000</v>
      </c>
      <c r="D113" s="5">
        <f>'00'!D113+12</f>
        <v>135</v>
      </c>
      <c r="E113" s="5">
        <v>10</v>
      </c>
      <c r="F113" s="7">
        <f>'00'!F113+'00'!G113</f>
        <v>30000000</v>
      </c>
      <c r="G113" s="7">
        <f t="shared" si="4"/>
        <v>0</v>
      </c>
      <c r="H113" s="7">
        <f t="shared" si="3"/>
        <v>0</v>
      </c>
      <c r="I113" s="2"/>
      <c r="J113" s="2"/>
      <c r="K113" s="2"/>
      <c r="L113" s="2"/>
      <c r="M113" s="2"/>
      <c r="N113" s="2"/>
      <c r="O113" s="2"/>
      <c r="P113" s="3"/>
    </row>
    <row r="114" spans="1:16" ht="22.5">
      <c r="A114" s="11">
        <v>110</v>
      </c>
      <c r="B114" s="7" t="s">
        <v>42</v>
      </c>
      <c r="C114" s="6">
        <v>7900000</v>
      </c>
      <c r="D114" s="5">
        <f>'00'!D114+12</f>
        <v>134</v>
      </c>
      <c r="E114" s="5">
        <v>10</v>
      </c>
      <c r="F114" s="7">
        <f>'00'!F114+'00'!G114</f>
        <v>7900000</v>
      </c>
      <c r="G114" s="7">
        <f t="shared" si="4"/>
        <v>0</v>
      </c>
      <c r="H114" s="7">
        <f t="shared" si="3"/>
        <v>0</v>
      </c>
      <c r="I114" s="2"/>
      <c r="J114" s="2"/>
      <c r="K114" s="2"/>
      <c r="L114" s="2"/>
      <c r="M114" s="2"/>
      <c r="N114" s="2"/>
      <c r="O114" s="2"/>
      <c r="P114" s="3"/>
    </row>
    <row r="115" spans="1:16" ht="22.5">
      <c r="A115" s="11">
        <v>111</v>
      </c>
      <c r="B115" s="7" t="s">
        <v>42</v>
      </c>
      <c r="C115" s="6">
        <v>7900000</v>
      </c>
      <c r="D115" s="5">
        <f>'00'!D115+12</f>
        <v>134</v>
      </c>
      <c r="E115" s="5">
        <v>10</v>
      </c>
      <c r="F115" s="7">
        <f>'00'!F115+'00'!G115</f>
        <v>7900000</v>
      </c>
      <c r="G115" s="7">
        <f t="shared" si="4"/>
        <v>0</v>
      </c>
      <c r="H115" s="7">
        <f t="shared" si="3"/>
        <v>0</v>
      </c>
      <c r="I115" s="2"/>
      <c r="J115" s="2"/>
      <c r="K115" s="2"/>
      <c r="L115" s="2"/>
      <c r="M115" s="2"/>
      <c r="N115" s="2"/>
      <c r="O115" s="2"/>
      <c r="P115" s="3"/>
    </row>
    <row r="116" spans="1:16" ht="22.5">
      <c r="A116" s="11">
        <v>112</v>
      </c>
      <c r="B116" s="5" t="s">
        <v>59</v>
      </c>
      <c r="C116" s="6">
        <v>3850000</v>
      </c>
      <c r="D116" s="5">
        <f>'00'!D116+12</f>
        <v>134</v>
      </c>
      <c r="E116" s="5">
        <v>4</v>
      </c>
      <c r="F116" s="7">
        <f>'00'!F116+'00'!G116</f>
        <v>3849999.6666666665</v>
      </c>
      <c r="G116" s="7">
        <v>0</v>
      </c>
      <c r="H116" s="7">
        <f t="shared" si="3"/>
        <v>0.33333333348855376</v>
      </c>
      <c r="I116" s="2"/>
      <c r="J116" s="2"/>
      <c r="K116" s="2"/>
      <c r="L116" s="2"/>
      <c r="M116" s="2"/>
      <c r="N116" s="2"/>
      <c r="O116" s="2"/>
      <c r="P116" s="3"/>
    </row>
    <row r="117" spans="1:16" ht="22.5">
      <c r="A117" s="11">
        <v>113</v>
      </c>
      <c r="B117" s="7" t="s">
        <v>56</v>
      </c>
      <c r="C117" s="6">
        <v>3500000</v>
      </c>
      <c r="D117" s="5">
        <f>'00'!D117+12</f>
        <v>133</v>
      </c>
      <c r="E117" s="5">
        <v>10</v>
      </c>
      <c r="F117" s="7">
        <f>'00'!F117+'00'!G117</f>
        <v>3500000</v>
      </c>
      <c r="G117" s="7">
        <f t="shared" si="4"/>
        <v>0</v>
      </c>
      <c r="H117" s="7">
        <f aca="true" t="shared" si="5" ref="H117:H178">C117-F117-G117</f>
        <v>0</v>
      </c>
      <c r="I117" s="2"/>
      <c r="J117" s="2"/>
      <c r="K117" s="2"/>
      <c r="L117" s="2"/>
      <c r="M117" s="2"/>
      <c r="N117" s="2"/>
      <c r="O117" s="2"/>
      <c r="P117" s="3"/>
    </row>
    <row r="118" spans="1:16" ht="22.5">
      <c r="A118" s="11">
        <v>114</v>
      </c>
      <c r="B118" s="7" t="s">
        <v>55</v>
      </c>
      <c r="C118" s="6">
        <v>4550000</v>
      </c>
      <c r="D118" s="5">
        <f>'00'!D118+12</f>
        <v>133</v>
      </c>
      <c r="E118" s="5">
        <v>10</v>
      </c>
      <c r="F118" s="7">
        <f>'00'!F118+'00'!G118</f>
        <v>4550000</v>
      </c>
      <c r="G118" s="7">
        <f t="shared" si="4"/>
        <v>0</v>
      </c>
      <c r="H118" s="7">
        <f t="shared" si="5"/>
        <v>0</v>
      </c>
      <c r="I118" s="2"/>
      <c r="J118" s="2"/>
      <c r="K118" s="2"/>
      <c r="L118" s="2"/>
      <c r="M118" s="2"/>
      <c r="N118" s="2"/>
      <c r="O118" s="2"/>
      <c r="P118" s="3"/>
    </row>
    <row r="119" spans="1:16" ht="22.5">
      <c r="A119" s="11">
        <v>115</v>
      </c>
      <c r="B119" s="5" t="s">
        <v>9</v>
      </c>
      <c r="C119" s="6">
        <v>4766000</v>
      </c>
      <c r="D119" s="5">
        <f>'00'!D119+12</f>
        <v>133</v>
      </c>
      <c r="E119" s="5">
        <v>4</v>
      </c>
      <c r="F119" s="7">
        <f>'00'!F119+'00'!G119</f>
        <v>4765999.666666666</v>
      </c>
      <c r="G119" s="7">
        <v>0</v>
      </c>
      <c r="H119" s="7">
        <f t="shared" si="5"/>
        <v>0.33333333395421505</v>
      </c>
      <c r="I119" s="2"/>
      <c r="J119" s="2"/>
      <c r="K119" s="2"/>
      <c r="L119" s="2"/>
      <c r="M119" s="2"/>
      <c r="N119" s="2"/>
      <c r="O119" s="2"/>
      <c r="P119" s="3"/>
    </row>
    <row r="120" spans="1:16" ht="22.5">
      <c r="A120" s="11">
        <v>116</v>
      </c>
      <c r="B120" s="7" t="s">
        <v>57</v>
      </c>
      <c r="C120" s="6">
        <v>1650000</v>
      </c>
      <c r="D120" s="5">
        <f>'00'!D120+12</f>
        <v>132</v>
      </c>
      <c r="E120" s="5">
        <v>10</v>
      </c>
      <c r="F120" s="7">
        <f>'00'!F120+'00'!G120</f>
        <v>1650000</v>
      </c>
      <c r="G120" s="7">
        <f t="shared" si="4"/>
        <v>0</v>
      </c>
      <c r="H120" s="7">
        <f t="shared" si="5"/>
        <v>0</v>
      </c>
      <c r="I120" s="2"/>
      <c r="J120" s="2"/>
      <c r="K120" s="2"/>
      <c r="L120" s="2"/>
      <c r="M120" s="2"/>
      <c r="N120" s="2"/>
      <c r="O120" s="2"/>
      <c r="P120" s="3"/>
    </row>
    <row r="121" spans="1:16" ht="22.5">
      <c r="A121" s="11">
        <v>117</v>
      </c>
      <c r="B121" s="7" t="s">
        <v>58</v>
      </c>
      <c r="C121" s="6">
        <v>12350000</v>
      </c>
      <c r="D121" s="5">
        <f>'00'!D121+12</f>
        <v>132</v>
      </c>
      <c r="E121" s="5">
        <v>10</v>
      </c>
      <c r="F121" s="7">
        <f>'00'!F121+'00'!G121</f>
        <v>12350000</v>
      </c>
      <c r="G121" s="7">
        <f t="shared" si="4"/>
        <v>0</v>
      </c>
      <c r="H121" s="7">
        <f t="shared" si="5"/>
        <v>0</v>
      </c>
      <c r="I121" s="2"/>
      <c r="J121" s="2"/>
      <c r="K121" s="2"/>
      <c r="L121" s="2"/>
      <c r="M121" s="2"/>
      <c r="N121" s="2"/>
      <c r="O121" s="2"/>
      <c r="P121" s="3"/>
    </row>
    <row r="122" spans="1:16" ht="22.5">
      <c r="A122" s="11">
        <v>118</v>
      </c>
      <c r="B122" s="29" t="s">
        <v>75</v>
      </c>
      <c r="C122" s="30">
        <v>4500000</v>
      </c>
      <c r="D122" s="5">
        <f>'00'!D122+12</f>
        <v>126</v>
      </c>
      <c r="E122" s="31">
        <v>10</v>
      </c>
      <c r="F122" s="7">
        <f>'00'!F122+'00'!G122</f>
        <v>4500000</v>
      </c>
      <c r="G122" s="7">
        <f>C122-F122</f>
        <v>0</v>
      </c>
      <c r="H122" s="7">
        <f t="shared" si="5"/>
        <v>0</v>
      </c>
      <c r="I122" s="32"/>
      <c r="J122" s="32"/>
      <c r="K122" s="32"/>
      <c r="L122" s="32"/>
      <c r="M122" s="32"/>
      <c r="N122" s="32"/>
      <c r="O122" s="32"/>
      <c r="P122" s="33"/>
    </row>
    <row r="123" spans="1:16" ht="22.5">
      <c r="A123" s="11">
        <v>119</v>
      </c>
      <c r="B123" s="29" t="s">
        <v>76</v>
      </c>
      <c r="C123" s="30">
        <v>1200000</v>
      </c>
      <c r="D123" s="5">
        <f>'00'!D123+12</f>
        <v>126</v>
      </c>
      <c r="E123" s="31">
        <v>10</v>
      </c>
      <c r="F123" s="7">
        <f>'00'!F123+'00'!G123</f>
        <v>1200000</v>
      </c>
      <c r="G123" s="7">
        <f>C123-F123</f>
        <v>0</v>
      </c>
      <c r="H123" s="7">
        <f t="shared" si="5"/>
        <v>0</v>
      </c>
      <c r="I123" s="32"/>
      <c r="J123" s="32"/>
      <c r="K123" s="32"/>
      <c r="L123" s="32"/>
      <c r="M123" s="32"/>
      <c r="N123" s="32"/>
      <c r="O123" s="32"/>
      <c r="P123" s="33"/>
    </row>
    <row r="124" spans="1:16" ht="22.5">
      <c r="A124" s="11">
        <v>120</v>
      </c>
      <c r="B124" s="45" t="s">
        <v>84</v>
      </c>
      <c r="C124" s="30">
        <v>12000000</v>
      </c>
      <c r="D124" s="5">
        <f>'00'!D124+12</f>
        <v>125</v>
      </c>
      <c r="E124" s="30">
        <v>5</v>
      </c>
      <c r="F124" s="7">
        <f>'00'!F124+'00'!G124</f>
        <v>12000000</v>
      </c>
      <c r="G124" s="7">
        <f t="shared" si="4"/>
        <v>0</v>
      </c>
      <c r="H124" s="7">
        <f t="shared" si="5"/>
        <v>0</v>
      </c>
      <c r="I124" s="32"/>
      <c r="J124" s="32"/>
      <c r="K124" s="32"/>
      <c r="L124" s="32"/>
      <c r="M124" s="32"/>
      <c r="N124" s="32"/>
      <c r="O124" s="32"/>
      <c r="P124" s="33"/>
    </row>
    <row r="125" spans="1:16" ht="22.5">
      <c r="A125" s="11">
        <v>121</v>
      </c>
      <c r="B125" s="29" t="s">
        <v>83</v>
      </c>
      <c r="C125" s="30">
        <v>342125000</v>
      </c>
      <c r="D125" s="5">
        <f>'00'!D125+12</f>
        <v>125</v>
      </c>
      <c r="E125" s="31">
        <v>10</v>
      </c>
      <c r="F125" s="7">
        <f>'00'!F125+'00'!G125</f>
        <v>359231250</v>
      </c>
      <c r="G125" s="7">
        <f t="shared" si="4"/>
        <v>34212500</v>
      </c>
      <c r="H125" s="7">
        <f t="shared" si="5"/>
        <v>-51318750</v>
      </c>
      <c r="I125" s="32"/>
      <c r="J125" s="32"/>
      <c r="K125" s="32"/>
      <c r="L125" s="32"/>
      <c r="M125" s="32"/>
      <c r="N125" s="32"/>
      <c r="O125" s="32"/>
      <c r="P125" s="33"/>
    </row>
    <row r="126" spans="1:16" ht="22.5">
      <c r="A126" s="11">
        <v>122</v>
      </c>
      <c r="B126" s="31" t="s">
        <v>86</v>
      </c>
      <c r="C126" s="30">
        <v>4500000</v>
      </c>
      <c r="D126" s="5">
        <f>'00'!D126+12</f>
        <v>119</v>
      </c>
      <c r="E126" s="31">
        <v>10</v>
      </c>
      <c r="F126" s="7">
        <f>'00'!F126+'00'!G126</f>
        <v>4462500</v>
      </c>
      <c r="G126" s="7">
        <f t="shared" si="4"/>
        <v>450000</v>
      </c>
      <c r="H126" s="7">
        <f t="shared" si="5"/>
        <v>-412500</v>
      </c>
      <c r="I126" s="32"/>
      <c r="J126" s="32"/>
      <c r="K126" s="32"/>
      <c r="L126" s="32"/>
      <c r="M126" s="32"/>
      <c r="N126" s="32"/>
      <c r="O126" s="32"/>
      <c r="P126" s="34"/>
    </row>
    <row r="127" spans="1:16" ht="22.5">
      <c r="A127" s="11">
        <v>123</v>
      </c>
      <c r="B127" s="29" t="s">
        <v>87</v>
      </c>
      <c r="C127" s="30">
        <v>7130000</v>
      </c>
      <c r="D127" s="5">
        <f>'00'!D127+12</f>
        <v>119</v>
      </c>
      <c r="E127" s="31">
        <v>10</v>
      </c>
      <c r="F127" s="7">
        <f>'00'!F127+'00'!G127</f>
        <v>7070583.333333334</v>
      </c>
      <c r="G127" s="7">
        <f t="shared" si="4"/>
        <v>713000</v>
      </c>
      <c r="H127" s="7">
        <f t="shared" si="5"/>
        <v>-653583.333333334</v>
      </c>
      <c r="I127" s="32"/>
      <c r="J127" s="32"/>
      <c r="K127" s="32"/>
      <c r="L127" s="32"/>
      <c r="M127" s="32"/>
      <c r="N127" s="32"/>
      <c r="O127" s="32"/>
      <c r="P127" s="34"/>
    </row>
    <row r="128" spans="1:16" ht="22.5">
      <c r="A128" s="11">
        <v>124</v>
      </c>
      <c r="B128" s="29" t="s">
        <v>88</v>
      </c>
      <c r="C128" s="30">
        <v>6702800</v>
      </c>
      <c r="D128" s="5">
        <f>'00'!D128+12</f>
        <v>115</v>
      </c>
      <c r="E128" s="31">
        <v>4</v>
      </c>
      <c r="F128" s="7">
        <f>'00'!F128+'00'!G128</f>
        <v>6702799.666666666</v>
      </c>
      <c r="G128" s="7">
        <v>0</v>
      </c>
      <c r="H128" s="7">
        <f t="shared" si="5"/>
        <v>0.33333333395421505</v>
      </c>
      <c r="I128" s="32"/>
      <c r="J128" s="32"/>
      <c r="K128" s="32"/>
      <c r="L128" s="32"/>
      <c r="M128" s="32"/>
      <c r="N128" s="32"/>
      <c r="O128" s="32"/>
      <c r="P128" s="34"/>
    </row>
    <row r="129" spans="1:16" ht="22.5">
      <c r="A129" s="11">
        <v>125</v>
      </c>
      <c r="B129" s="29" t="s">
        <v>83</v>
      </c>
      <c r="C129" s="30">
        <v>99000000</v>
      </c>
      <c r="D129" s="5">
        <f>'00'!D129+12</f>
        <v>115</v>
      </c>
      <c r="E129" s="31">
        <v>10</v>
      </c>
      <c r="F129" s="7">
        <f>'00'!F129+'00'!G129</f>
        <v>94875000</v>
      </c>
      <c r="G129" s="7">
        <f t="shared" si="4"/>
        <v>9900000</v>
      </c>
      <c r="H129" s="7">
        <f t="shared" si="5"/>
        <v>-5775000</v>
      </c>
      <c r="I129" s="32"/>
      <c r="J129" s="32"/>
      <c r="K129" s="32"/>
      <c r="L129" s="32"/>
      <c r="M129" s="32"/>
      <c r="N129" s="32"/>
      <c r="O129" s="32"/>
      <c r="P129" s="34"/>
    </row>
    <row r="130" spans="1:16" ht="22.5">
      <c r="A130" s="11">
        <v>126</v>
      </c>
      <c r="B130" s="29" t="s">
        <v>90</v>
      </c>
      <c r="C130" s="30">
        <v>114377400</v>
      </c>
      <c r="D130" s="5">
        <f>'00'!D130+12</f>
        <v>114</v>
      </c>
      <c r="E130" s="31">
        <v>4</v>
      </c>
      <c r="F130" s="7">
        <f>'00'!F130+'00'!G130</f>
        <v>114377400</v>
      </c>
      <c r="G130" s="7">
        <f t="shared" si="4"/>
        <v>0</v>
      </c>
      <c r="H130" s="7">
        <f t="shared" si="5"/>
        <v>0</v>
      </c>
      <c r="I130" s="32"/>
      <c r="J130" s="32"/>
      <c r="K130" s="32"/>
      <c r="L130" s="32"/>
      <c r="M130" s="32"/>
      <c r="N130" s="32"/>
      <c r="O130" s="32"/>
      <c r="P130" s="34"/>
    </row>
    <row r="131" spans="1:16" ht="22.5">
      <c r="A131" s="11">
        <v>127</v>
      </c>
      <c r="B131" s="29" t="s">
        <v>83</v>
      </c>
      <c r="C131" s="30">
        <v>99000000</v>
      </c>
      <c r="D131" s="5">
        <f>'00'!D131+12</f>
        <v>114</v>
      </c>
      <c r="E131" s="31">
        <v>10</v>
      </c>
      <c r="F131" s="7">
        <f>'00'!F131+'00'!G131</f>
        <v>94050000</v>
      </c>
      <c r="G131" s="7">
        <f t="shared" si="4"/>
        <v>9900000</v>
      </c>
      <c r="H131" s="7">
        <f t="shared" si="5"/>
        <v>-4950000</v>
      </c>
      <c r="I131" s="32"/>
      <c r="J131" s="32"/>
      <c r="K131" s="32"/>
      <c r="L131" s="32"/>
      <c r="M131" s="32"/>
      <c r="N131" s="32"/>
      <c r="O131" s="32"/>
      <c r="P131" s="34"/>
    </row>
    <row r="132" spans="1:16" ht="22.5">
      <c r="A132" s="11">
        <v>128</v>
      </c>
      <c r="B132" s="29" t="s">
        <v>87</v>
      </c>
      <c r="C132" s="30">
        <v>16010000</v>
      </c>
      <c r="D132" s="5">
        <f>'00'!D132+12</f>
        <v>112</v>
      </c>
      <c r="E132" s="31">
        <v>10</v>
      </c>
      <c r="F132" s="7">
        <f>'00'!F132+'00'!G132</f>
        <v>14942666.666666666</v>
      </c>
      <c r="G132" s="7">
        <f t="shared" si="4"/>
        <v>1601000</v>
      </c>
      <c r="H132" s="7">
        <f t="shared" si="5"/>
        <v>-533666.666666666</v>
      </c>
      <c r="I132" s="32"/>
      <c r="J132" s="32"/>
      <c r="K132" s="32"/>
      <c r="L132" s="32"/>
      <c r="M132" s="32"/>
      <c r="N132" s="32"/>
      <c r="O132" s="32"/>
      <c r="P132" s="34"/>
    </row>
    <row r="133" spans="1:16" ht="22.5">
      <c r="A133" s="11">
        <v>129</v>
      </c>
      <c r="B133" s="29" t="s">
        <v>83</v>
      </c>
      <c r="C133" s="30">
        <v>103600000</v>
      </c>
      <c r="D133" s="5">
        <f>'00'!D133+12</f>
        <v>107</v>
      </c>
      <c r="E133" s="31">
        <v>10</v>
      </c>
      <c r="F133" s="7">
        <f>'00'!F133+'00'!G133</f>
        <v>92376667</v>
      </c>
      <c r="G133" s="7">
        <f t="shared" si="4"/>
        <v>10360000</v>
      </c>
      <c r="H133" s="7">
        <f t="shared" si="5"/>
        <v>863333</v>
      </c>
      <c r="I133" s="32"/>
      <c r="J133" s="32"/>
      <c r="K133" s="32"/>
      <c r="L133" s="32"/>
      <c r="M133" s="32"/>
      <c r="N133" s="32"/>
      <c r="O133" s="32"/>
      <c r="P133" s="34"/>
    </row>
    <row r="134" spans="1:16" ht="22.5">
      <c r="A134" s="11">
        <v>130</v>
      </c>
      <c r="B134" s="29" t="s">
        <v>93</v>
      </c>
      <c r="C134" s="30">
        <v>37657000</v>
      </c>
      <c r="D134" s="5">
        <f>'00'!D134+12</f>
        <v>96</v>
      </c>
      <c r="E134" s="31">
        <v>10</v>
      </c>
      <c r="F134" s="7">
        <f>'00'!F134+'00'!G134</f>
        <v>30125600</v>
      </c>
      <c r="G134" s="7">
        <f t="shared" si="4"/>
        <v>3765700</v>
      </c>
      <c r="H134" s="7">
        <f t="shared" si="5"/>
        <v>3765700</v>
      </c>
      <c r="I134" s="32"/>
      <c r="J134" s="32"/>
      <c r="K134" s="32"/>
      <c r="L134" s="32"/>
      <c r="M134" s="32"/>
      <c r="N134" s="32"/>
      <c r="O134" s="32"/>
      <c r="P134" s="34"/>
    </row>
    <row r="135" spans="1:16" ht="22.5">
      <c r="A135" s="11">
        <v>131</v>
      </c>
      <c r="B135" s="29" t="s">
        <v>94</v>
      </c>
      <c r="C135" s="30">
        <v>16900000</v>
      </c>
      <c r="D135" s="5">
        <f>'00'!D135+12</f>
        <v>96</v>
      </c>
      <c r="E135" s="31">
        <v>4</v>
      </c>
      <c r="F135" s="7">
        <f>'00'!F135+'00'!G135</f>
        <v>16900000</v>
      </c>
      <c r="G135" s="7">
        <f aca="true" t="shared" si="6" ref="G135:G178">IF(C135=F135,0,C135/E135)</f>
        <v>0</v>
      </c>
      <c r="H135" s="7">
        <f t="shared" si="5"/>
        <v>0</v>
      </c>
      <c r="I135" s="32"/>
      <c r="J135" s="32"/>
      <c r="K135" s="32"/>
      <c r="L135" s="32"/>
      <c r="M135" s="32"/>
      <c r="N135" s="32"/>
      <c r="O135" s="32"/>
      <c r="P135" s="34"/>
    </row>
    <row r="136" spans="1:16" ht="22.5">
      <c r="A136" s="11">
        <v>132</v>
      </c>
      <c r="B136" s="29" t="s">
        <v>95</v>
      </c>
      <c r="C136" s="30">
        <v>17100000</v>
      </c>
      <c r="D136" s="5">
        <f>'00'!D136+12</f>
        <v>96</v>
      </c>
      <c r="E136" s="31">
        <v>4</v>
      </c>
      <c r="F136" s="7">
        <f>'00'!F136+'00'!G136</f>
        <v>17100000</v>
      </c>
      <c r="G136" s="7">
        <f t="shared" si="6"/>
        <v>0</v>
      </c>
      <c r="H136" s="7">
        <f t="shared" si="5"/>
        <v>0</v>
      </c>
      <c r="I136" s="32"/>
      <c r="J136" s="32"/>
      <c r="K136" s="32"/>
      <c r="L136" s="32"/>
      <c r="M136" s="32"/>
      <c r="N136" s="32"/>
      <c r="O136" s="32"/>
      <c r="P136" s="34"/>
    </row>
    <row r="137" spans="1:16" ht="22.5">
      <c r="A137" s="11">
        <v>133</v>
      </c>
      <c r="B137" s="29" t="s">
        <v>96</v>
      </c>
      <c r="C137" s="30">
        <v>17100000</v>
      </c>
      <c r="D137" s="5">
        <f>'00'!D137+12</f>
        <v>96</v>
      </c>
      <c r="E137" s="31">
        <v>4</v>
      </c>
      <c r="F137" s="7">
        <f>'00'!F137+'00'!G137</f>
        <v>17100000</v>
      </c>
      <c r="G137" s="7">
        <f t="shared" si="6"/>
        <v>0</v>
      </c>
      <c r="H137" s="7">
        <f t="shared" si="5"/>
        <v>0</v>
      </c>
      <c r="I137" s="32"/>
      <c r="J137" s="32"/>
      <c r="K137" s="32"/>
      <c r="L137" s="32"/>
      <c r="M137" s="32"/>
      <c r="N137" s="32"/>
      <c r="O137" s="32"/>
      <c r="P137" s="34"/>
    </row>
    <row r="138" spans="1:16" ht="22.5">
      <c r="A138" s="11">
        <v>134</v>
      </c>
      <c r="B138" s="29" t="s">
        <v>97</v>
      </c>
      <c r="C138" s="30">
        <v>4550000</v>
      </c>
      <c r="D138" s="5">
        <f>'00'!D138+12</f>
        <v>96</v>
      </c>
      <c r="E138" s="31">
        <v>4</v>
      </c>
      <c r="F138" s="7">
        <f>'00'!F138+'00'!G138</f>
        <v>4550000</v>
      </c>
      <c r="G138" s="7">
        <f t="shared" si="6"/>
        <v>0</v>
      </c>
      <c r="H138" s="7">
        <f t="shared" si="5"/>
        <v>0</v>
      </c>
      <c r="I138" s="32"/>
      <c r="J138" s="32"/>
      <c r="K138" s="32"/>
      <c r="L138" s="32"/>
      <c r="M138" s="32"/>
      <c r="N138" s="32"/>
      <c r="O138" s="32"/>
      <c r="P138" s="34"/>
    </row>
    <row r="139" spans="1:16" ht="22.5">
      <c r="A139" s="11">
        <v>135</v>
      </c>
      <c r="B139" s="29" t="s">
        <v>100</v>
      </c>
      <c r="C139" s="30">
        <v>15950000</v>
      </c>
      <c r="D139" s="5">
        <f>'00'!D139+12</f>
        <v>94</v>
      </c>
      <c r="E139" s="31">
        <v>10</v>
      </c>
      <c r="F139" s="7">
        <f>'00'!F139+'00'!G139</f>
        <v>12494166.666666668</v>
      </c>
      <c r="G139" s="7">
        <f t="shared" si="6"/>
        <v>1595000</v>
      </c>
      <c r="H139" s="7">
        <f t="shared" si="5"/>
        <v>1860833.333333332</v>
      </c>
      <c r="I139" s="32"/>
      <c r="J139" s="32"/>
      <c r="K139" s="32"/>
      <c r="L139" s="32"/>
      <c r="M139" s="32"/>
      <c r="N139" s="32"/>
      <c r="O139" s="32"/>
      <c r="P139" s="34"/>
    </row>
    <row r="140" spans="1:16" ht="22.5">
      <c r="A140" s="11">
        <v>136</v>
      </c>
      <c r="B140" s="29" t="s">
        <v>13</v>
      </c>
      <c r="C140" s="30">
        <v>7600000</v>
      </c>
      <c r="D140" s="5">
        <f>'00'!D140+12</f>
        <v>94</v>
      </c>
      <c r="E140" s="31">
        <v>10</v>
      </c>
      <c r="F140" s="7">
        <f>'00'!F140+'00'!G140</f>
        <v>5953333.333333334</v>
      </c>
      <c r="G140" s="7">
        <f t="shared" si="6"/>
        <v>760000</v>
      </c>
      <c r="H140" s="7">
        <f t="shared" si="5"/>
        <v>886666.666666666</v>
      </c>
      <c r="I140" s="32"/>
      <c r="J140" s="32"/>
      <c r="K140" s="32"/>
      <c r="L140" s="32"/>
      <c r="M140" s="32"/>
      <c r="N140" s="32"/>
      <c r="O140" s="32"/>
      <c r="P140" s="34"/>
    </row>
    <row r="141" spans="1:16" ht="22.5">
      <c r="A141" s="11">
        <v>137</v>
      </c>
      <c r="B141" s="29" t="s">
        <v>96</v>
      </c>
      <c r="C141" s="30">
        <v>21430000</v>
      </c>
      <c r="D141" s="5">
        <f>'00'!D141+12</f>
        <v>93</v>
      </c>
      <c r="E141" s="31">
        <v>4</v>
      </c>
      <c r="F141" s="7">
        <f>'00'!F141+'00'!G141</f>
        <v>21430000</v>
      </c>
      <c r="G141" s="7">
        <f t="shared" si="6"/>
        <v>0</v>
      </c>
      <c r="H141" s="7">
        <f t="shared" si="5"/>
        <v>0</v>
      </c>
      <c r="I141" s="32"/>
      <c r="J141" s="32"/>
      <c r="K141" s="32"/>
      <c r="L141" s="32"/>
      <c r="M141" s="32"/>
      <c r="N141" s="32"/>
      <c r="O141" s="32"/>
      <c r="P141" s="34"/>
    </row>
    <row r="142" spans="1:16" ht="22.5">
      <c r="A142" s="11">
        <v>138</v>
      </c>
      <c r="B142" s="29" t="s">
        <v>101</v>
      </c>
      <c r="C142" s="30">
        <v>3400000</v>
      </c>
      <c r="D142" s="5">
        <f>'00'!D142+12</f>
        <v>92</v>
      </c>
      <c r="E142" s="31">
        <v>4</v>
      </c>
      <c r="F142" s="7">
        <f>'00'!F142+'00'!G142</f>
        <v>3400000</v>
      </c>
      <c r="G142" s="7">
        <f t="shared" si="6"/>
        <v>0</v>
      </c>
      <c r="H142" s="7">
        <f t="shared" si="5"/>
        <v>0</v>
      </c>
      <c r="I142" s="32"/>
      <c r="J142" s="32"/>
      <c r="K142" s="32"/>
      <c r="L142" s="32"/>
      <c r="M142" s="32"/>
      <c r="N142" s="32"/>
      <c r="O142" s="32"/>
      <c r="P142" s="34"/>
    </row>
    <row r="143" spans="1:16" ht="22.5">
      <c r="A143" s="11">
        <v>139</v>
      </c>
      <c r="B143" s="29" t="s">
        <v>102</v>
      </c>
      <c r="C143" s="30">
        <v>2200000</v>
      </c>
      <c r="D143" s="5">
        <f>'00'!D143+12</f>
        <v>92</v>
      </c>
      <c r="E143" s="31">
        <v>4</v>
      </c>
      <c r="F143" s="7">
        <f>'00'!F143+'00'!G143</f>
        <v>2200000</v>
      </c>
      <c r="G143" s="7">
        <f t="shared" si="6"/>
        <v>0</v>
      </c>
      <c r="H143" s="7">
        <f t="shared" si="5"/>
        <v>0</v>
      </c>
      <c r="I143" s="32"/>
      <c r="J143" s="32"/>
      <c r="K143" s="32"/>
      <c r="L143" s="32"/>
      <c r="M143" s="32"/>
      <c r="N143" s="32"/>
      <c r="O143" s="32"/>
      <c r="P143" s="34"/>
    </row>
    <row r="144" spans="1:16" ht="22.5">
      <c r="A144" s="11">
        <v>140</v>
      </c>
      <c r="B144" s="29" t="s">
        <v>103</v>
      </c>
      <c r="C144" s="30">
        <v>77760000</v>
      </c>
      <c r="D144" s="5">
        <f>'00'!D144+12</f>
        <v>91</v>
      </c>
      <c r="E144" s="31">
        <v>4</v>
      </c>
      <c r="F144" s="7">
        <f>'00'!F144+'00'!G144</f>
        <v>77760000</v>
      </c>
      <c r="G144" s="7">
        <f t="shared" si="6"/>
        <v>0</v>
      </c>
      <c r="H144" s="7">
        <f t="shared" si="5"/>
        <v>0</v>
      </c>
      <c r="I144" s="32"/>
      <c r="J144" s="32"/>
      <c r="K144" s="32"/>
      <c r="L144" s="32"/>
      <c r="M144" s="32"/>
      <c r="N144" s="32"/>
      <c r="O144" s="32"/>
      <c r="P144" s="34"/>
    </row>
    <row r="145" spans="1:16" ht="22.5">
      <c r="A145" s="11">
        <v>141</v>
      </c>
      <c r="B145" s="29" t="s">
        <v>96</v>
      </c>
      <c r="C145" s="30">
        <v>38840000</v>
      </c>
      <c r="D145" s="5">
        <f>'00'!D145+12</f>
        <v>91</v>
      </c>
      <c r="E145" s="31">
        <v>4</v>
      </c>
      <c r="F145" s="7">
        <f>'00'!F145+'00'!G145</f>
        <v>38840000</v>
      </c>
      <c r="G145" s="7">
        <f t="shared" si="6"/>
        <v>0</v>
      </c>
      <c r="H145" s="7">
        <f t="shared" si="5"/>
        <v>0</v>
      </c>
      <c r="I145" s="32"/>
      <c r="J145" s="32"/>
      <c r="K145" s="32"/>
      <c r="L145" s="32"/>
      <c r="M145" s="32"/>
      <c r="N145" s="32"/>
      <c r="O145" s="32"/>
      <c r="P145" s="34"/>
    </row>
    <row r="146" spans="1:16" ht="22.5">
      <c r="A146" s="11">
        <v>142</v>
      </c>
      <c r="B146" s="29" t="s">
        <v>104</v>
      </c>
      <c r="C146" s="30">
        <v>8600000</v>
      </c>
      <c r="D146" s="5">
        <f>'00'!D146+12</f>
        <v>91</v>
      </c>
      <c r="E146" s="31">
        <v>4</v>
      </c>
      <c r="F146" s="7">
        <f>'00'!F146+'00'!G146</f>
        <v>8600000</v>
      </c>
      <c r="G146" s="7">
        <f t="shared" si="6"/>
        <v>0</v>
      </c>
      <c r="H146" s="7">
        <f t="shared" si="5"/>
        <v>0</v>
      </c>
      <c r="I146" s="32"/>
      <c r="J146" s="32"/>
      <c r="K146" s="32"/>
      <c r="L146" s="32"/>
      <c r="M146" s="32"/>
      <c r="N146" s="32"/>
      <c r="O146" s="32"/>
      <c r="P146" s="34"/>
    </row>
    <row r="147" spans="1:16" ht="22.5">
      <c r="A147" s="11">
        <v>143</v>
      </c>
      <c r="B147" s="29" t="s">
        <v>96</v>
      </c>
      <c r="C147" s="30">
        <v>385870000</v>
      </c>
      <c r="D147" s="5">
        <f>'00'!D147+12</f>
        <v>89</v>
      </c>
      <c r="E147" s="31">
        <v>4</v>
      </c>
      <c r="F147" s="7">
        <f>'00'!F147+'00'!G147</f>
        <v>385870000</v>
      </c>
      <c r="G147" s="7">
        <f t="shared" si="6"/>
        <v>0</v>
      </c>
      <c r="H147" s="7">
        <f t="shared" si="5"/>
        <v>0</v>
      </c>
      <c r="I147" s="32"/>
      <c r="J147" s="32"/>
      <c r="K147" s="32"/>
      <c r="L147" s="32"/>
      <c r="M147" s="32"/>
      <c r="N147" s="32"/>
      <c r="O147" s="32"/>
      <c r="P147" s="34"/>
    </row>
    <row r="148" spans="1:16" ht="22.5">
      <c r="A148" s="11">
        <v>144</v>
      </c>
      <c r="B148" s="29" t="s">
        <v>107</v>
      </c>
      <c r="C148" s="30">
        <v>23183200</v>
      </c>
      <c r="D148" s="5">
        <f>'00'!D148+12</f>
        <v>89</v>
      </c>
      <c r="E148" s="31">
        <v>4</v>
      </c>
      <c r="F148" s="7">
        <f>'00'!F148+'00'!G148</f>
        <v>23183200</v>
      </c>
      <c r="G148" s="7">
        <f t="shared" si="6"/>
        <v>0</v>
      </c>
      <c r="H148" s="7">
        <f t="shared" si="5"/>
        <v>0</v>
      </c>
      <c r="I148" s="32"/>
      <c r="J148" s="32"/>
      <c r="K148" s="32"/>
      <c r="L148" s="32"/>
      <c r="M148" s="32"/>
      <c r="N148" s="32"/>
      <c r="O148" s="32"/>
      <c r="P148" s="34"/>
    </row>
    <row r="149" spans="1:16" ht="22.5">
      <c r="A149" s="11">
        <v>145</v>
      </c>
      <c r="B149" s="29" t="s">
        <v>108</v>
      </c>
      <c r="C149" s="30">
        <v>34450000</v>
      </c>
      <c r="D149" s="5">
        <f>'00'!D149+12</f>
        <v>88</v>
      </c>
      <c r="E149" s="31">
        <v>10</v>
      </c>
      <c r="F149" s="7">
        <f>'00'!F149+'00'!G149</f>
        <v>25263333.333333332</v>
      </c>
      <c r="G149" s="7">
        <f t="shared" si="6"/>
        <v>3445000</v>
      </c>
      <c r="H149" s="7">
        <f t="shared" si="5"/>
        <v>5741666.666666668</v>
      </c>
      <c r="I149" s="32"/>
      <c r="J149" s="32"/>
      <c r="K149" s="32"/>
      <c r="L149" s="32"/>
      <c r="M149" s="32"/>
      <c r="N149" s="32"/>
      <c r="O149" s="32"/>
      <c r="P149" s="34"/>
    </row>
    <row r="150" spans="1:16" ht="22.5">
      <c r="A150" s="11">
        <v>146</v>
      </c>
      <c r="B150" s="29" t="s">
        <v>93</v>
      </c>
      <c r="C150" s="30">
        <v>11500000</v>
      </c>
      <c r="D150" s="5">
        <f>'00'!D150+12</f>
        <v>88</v>
      </c>
      <c r="E150" s="31">
        <v>4</v>
      </c>
      <c r="F150" s="7">
        <f>'00'!F150+'00'!G150</f>
        <v>11500000</v>
      </c>
      <c r="G150" s="7">
        <f t="shared" si="6"/>
        <v>0</v>
      </c>
      <c r="H150" s="7">
        <f t="shared" si="5"/>
        <v>0</v>
      </c>
      <c r="I150" s="32"/>
      <c r="J150" s="32"/>
      <c r="K150" s="32"/>
      <c r="L150" s="32"/>
      <c r="M150" s="32"/>
      <c r="N150" s="32"/>
      <c r="O150" s="32"/>
      <c r="P150" s="34"/>
    </row>
    <row r="151" spans="1:16" ht="22.5">
      <c r="A151" s="11">
        <v>147</v>
      </c>
      <c r="B151" s="29" t="s">
        <v>110</v>
      </c>
      <c r="C151" s="30">
        <v>71338000</v>
      </c>
      <c r="D151" s="5">
        <f>'00'!D151+12</f>
        <v>88</v>
      </c>
      <c r="E151" s="31">
        <v>4</v>
      </c>
      <c r="F151" s="7">
        <f>'00'!F151+'00'!G151</f>
        <v>71338000</v>
      </c>
      <c r="G151" s="7">
        <f t="shared" si="6"/>
        <v>0</v>
      </c>
      <c r="H151" s="7">
        <f t="shared" si="5"/>
        <v>0</v>
      </c>
      <c r="I151" s="32"/>
      <c r="J151" s="32"/>
      <c r="K151" s="32"/>
      <c r="L151" s="32"/>
      <c r="M151" s="32"/>
      <c r="N151" s="32"/>
      <c r="O151" s="32"/>
      <c r="P151" s="34"/>
    </row>
    <row r="152" spans="1:16" ht="22.5">
      <c r="A152" s="11">
        <v>148</v>
      </c>
      <c r="B152" s="29" t="s">
        <v>87</v>
      </c>
      <c r="C152" s="30">
        <v>19150000</v>
      </c>
      <c r="D152" s="5">
        <f>'00'!D152+12</f>
        <v>88</v>
      </c>
      <c r="E152" s="31">
        <v>10</v>
      </c>
      <c r="F152" s="7">
        <f>'00'!F152+'00'!G152</f>
        <v>14043333.333333334</v>
      </c>
      <c r="G152" s="7">
        <f t="shared" si="6"/>
        <v>1915000</v>
      </c>
      <c r="H152" s="7">
        <f t="shared" si="5"/>
        <v>3191666.666666666</v>
      </c>
      <c r="I152" s="32"/>
      <c r="J152" s="32"/>
      <c r="K152" s="32"/>
      <c r="L152" s="32"/>
      <c r="M152" s="32"/>
      <c r="N152" s="32"/>
      <c r="O152" s="32"/>
      <c r="P152" s="34"/>
    </row>
    <row r="153" spans="1:16" ht="22.5">
      <c r="A153" s="11">
        <v>149</v>
      </c>
      <c r="B153" s="29" t="s">
        <v>87</v>
      </c>
      <c r="C153" s="30">
        <v>19150000</v>
      </c>
      <c r="D153" s="5">
        <f>'00'!D153+12</f>
        <v>88</v>
      </c>
      <c r="E153" s="31">
        <v>10</v>
      </c>
      <c r="F153" s="7">
        <f>'00'!F153+'00'!G153</f>
        <v>14043333.333333334</v>
      </c>
      <c r="G153" s="7">
        <f t="shared" si="6"/>
        <v>1915000</v>
      </c>
      <c r="H153" s="7">
        <f t="shared" si="5"/>
        <v>3191666.666666666</v>
      </c>
      <c r="I153" s="32"/>
      <c r="J153" s="32"/>
      <c r="K153" s="32"/>
      <c r="L153" s="32"/>
      <c r="M153" s="32"/>
      <c r="N153" s="32"/>
      <c r="O153" s="32"/>
      <c r="P153" s="34"/>
    </row>
    <row r="154" spans="1:16" ht="22.5">
      <c r="A154" s="11">
        <v>150</v>
      </c>
      <c r="B154" s="48" t="s">
        <v>90</v>
      </c>
      <c r="C154" s="30">
        <v>3283450</v>
      </c>
      <c r="D154" s="5">
        <f>'00'!D154+12</f>
        <v>82</v>
      </c>
      <c r="E154" s="31">
        <v>4</v>
      </c>
      <c r="F154" s="7">
        <f>'00'!F154+'00'!G154</f>
        <v>3283450</v>
      </c>
      <c r="G154" s="7">
        <f t="shared" si="6"/>
        <v>0</v>
      </c>
      <c r="H154" s="7">
        <f t="shared" si="5"/>
        <v>0</v>
      </c>
      <c r="I154" s="32"/>
      <c r="J154" s="32"/>
      <c r="K154" s="32"/>
      <c r="L154" s="32"/>
      <c r="M154" s="32"/>
      <c r="N154" s="32"/>
      <c r="O154" s="32"/>
      <c r="P154" s="34"/>
    </row>
    <row r="155" spans="1:16" ht="22.5">
      <c r="A155" s="11">
        <v>151</v>
      </c>
      <c r="B155" s="48" t="s">
        <v>115</v>
      </c>
      <c r="C155" s="30">
        <v>4550250</v>
      </c>
      <c r="D155" s="5">
        <f>'00'!D155+12</f>
        <v>82</v>
      </c>
      <c r="E155" s="31">
        <v>4</v>
      </c>
      <c r="F155" s="7">
        <f>'00'!F155+'00'!G155</f>
        <v>4550250</v>
      </c>
      <c r="G155" s="7">
        <f t="shared" si="6"/>
        <v>0</v>
      </c>
      <c r="H155" s="7">
        <f t="shared" si="5"/>
        <v>0</v>
      </c>
      <c r="I155" s="32"/>
      <c r="J155" s="32"/>
      <c r="K155" s="32"/>
      <c r="L155" s="32"/>
      <c r="M155" s="32"/>
      <c r="N155" s="32"/>
      <c r="O155" s="32"/>
      <c r="P155" s="34"/>
    </row>
    <row r="156" spans="1:16" ht="22.5">
      <c r="A156" s="11">
        <v>152</v>
      </c>
      <c r="B156" s="48" t="s">
        <v>116</v>
      </c>
      <c r="C156" s="30">
        <v>9600250</v>
      </c>
      <c r="D156" s="5">
        <f>'00'!D156+12</f>
        <v>82</v>
      </c>
      <c r="E156" s="31">
        <v>4</v>
      </c>
      <c r="F156" s="7">
        <f>'00'!F156+'00'!G156</f>
        <v>9600250</v>
      </c>
      <c r="G156" s="7">
        <f t="shared" si="6"/>
        <v>0</v>
      </c>
      <c r="H156" s="7">
        <f t="shared" si="5"/>
        <v>0</v>
      </c>
      <c r="I156" s="32"/>
      <c r="J156" s="32"/>
      <c r="K156" s="32"/>
      <c r="L156" s="32"/>
      <c r="M156" s="32"/>
      <c r="N156" s="32"/>
      <c r="O156" s="32"/>
      <c r="P156" s="34"/>
    </row>
    <row r="157" spans="1:16" ht="22.5">
      <c r="A157" s="11">
        <v>153</v>
      </c>
      <c r="B157" s="48" t="s">
        <v>117</v>
      </c>
      <c r="C157" s="30">
        <v>1550000</v>
      </c>
      <c r="D157" s="5">
        <f>'00'!D157+12</f>
        <v>81</v>
      </c>
      <c r="E157" s="31">
        <v>10</v>
      </c>
      <c r="F157" s="7">
        <f>'00'!F157+'00'!G157</f>
        <v>1046250</v>
      </c>
      <c r="G157" s="7">
        <f t="shared" si="6"/>
        <v>155000</v>
      </c>
      <c r="H157" s="7">
        <f t="shared" si="5"/>
        <v>348750</v>
      </c>
      <c r="I157" s="32"/>
      <c r="J157" s="32"/>
      <c r="K157" s="32"/>
      <c r="L157" s="32"/>
      <c r="M157" s="32"/>
      <c r="N157" s="32"/>
      <c r="O157" s="32"/>
      <c r="P157" s="34"/>
    </row>
    <row r="158" spans="1:16" ht="22.5">
      <c r="A158" s="11">
        <v>154</v>
      </c>
      <c r="B158" s="48" t="s">
        <v>118</v>
      </c>
      <c r="C158" s="30">
        <v>10300000</v>
      </c>
      <c r="D158" s="5">
        <f>'00'!D158+12</f>
        <v>80</v>
      </c>
      <c r="E158" s="31">
        <v>10</v>
      </c>
      <c r="F158" s="7">
        <f>'00'!F158+'00'!G158</f>
        <v>6866666.666666666</v>
      </c>
      <c r="G158" s="7">
        <f t="shared" si="6"/>
        <v>1030000</v>
      </c>
      <c r="H158" s="7">
        <f t="shared" si="5"/>
        <v>2403333.333333334</v>
      </c>
      <c r="I158" s="32"/>
      <c r="J158" s="32"/>
      <c r="K158" s="32"/>
      <c r="L158" s="32"/>
      <c r="M158" s="32"/>
      <c r="N158" s="32"/>
      <c r="O158" s="32"/>
      <c r="P158" s="34"/>
    </row>
    <row r="159" spans="1:16" ht="22.5">
      <c r="A159" s="11">
        <v>155</v>
      </c>
      <c r="B159" s="48" t="s">
        <v>119</v>
      </c>
      <c r="C159" s="30">
        <f>24952250+50000250+20736250</f>
        <v>95688750</v>
      </c>
      <c r="D159" s="5">
        <f>'00'!D159+12</f>
        <v>80</v>
      </c>
      <c r="E159" s="31">
        <v>4</v>
      </c>
      <c r="F159" s="7">
        <f>'00'!F159+'00'!G159</f>
        <v>95688750</v>
      </c>
      <c r="G159" s="7">
        <f t="shared" si="6"/>
        <v>0</v>
      </c>
      <c r="H159" s="7">
        <f t="shared" si="5"/>
        <v>0</v>
      </c>
      <c r="I159" s="32"/>
      <c r="J159" s="32"/>
      <c r="K159" s="32"/>
      <c r="L159" s="32"/>
      <c r="M159" s="32"/>
      <c r="N159" s="32"/>
      <c r="O159" s="32"/>
      <c r="P159" s="34"/>
    </row>
    <row r="160" spans="1:16" ht="22.5">
      <c r="A160" s="11">
        <v>156</v>
      </c>
      <c r="B160" s="48" t="s">
        <v>120</v>
      </c>
      <c r="C160" s="30">
        <v>12000000</v>
      </c>
      <c r="D160" s="5">
        <f>'00'!D160+12</f>
        <v>73</v>
      </c>
      <c r="E160" s="31">
        <v>10</v>
      </c>
      <c r="F160" s="7">
        <f>'00'!F160+'00'!G160</f>
        <v>7300000</v>
      </c>
      <c r="G160" s="7">
        <f t="shared" si="6"/>
        <v>1200000</v>
      </c>
      <c r="H160" s="7">
        <f t="shared" si="5"/>
        <v>3500000</v>
      </c>
      <c r="I160" s="32"/>
      <c r="J160" s="32"/>
      <c r="K160" s="32"/>
      <c r="L160" s="32"/>
      <c r="M160" s="32"/>
      <c r="N160" s="32"/>
      <c r="O160" s="32"/>
      <c r="P160" s="34"/>
    </row>
    <row r="161" spans="1:16" ht="22.5">
      <c r="A161" s="11">
        <v>157</v>
      </c>
      <c r="B161" s="48" t="s">
        <v>87</v>
      </c>
      <c r="C161" s="30">
        <v>38750000</v>
      </c>
      <c r="D161" s="5">
        <f>'00'!D161+12</f>
        <v>81</v>
      </c>
      <c r="E161" s="31">
        <v>10</v>
      </c>
      <c r="F161" s="7">
        <f>'00'!F161+'00'!G161</f>
        <v>26156250</v>
      </c>
      <c r="G161" s="7">
        <f t="shared" si="6"/>
        <v>3875000</v>
      </c>
      <c r="H161" s="7">
        <f t="shared" si="5"/>
        <v>8718750</v>
      </c>
      <c r="I161" s="32"/>
      <c r="J161" s="32"/>
      <c r="K161" s="32"/>
      <c r="L161" s="32"/>
      <c r="M161" s="32"/>
      <c r="N161" s="32"/>
      <c r="O161" s="32"/>
      <c r="P161" s="34"/>
    </row>
    <row r="162" spans="1:16" ht="22.5">
      <c r="A162" s="11">
        <v>158</v>
      </c>
      <c r="B162" s="48" t="s">
        <v>87</v>
      </c>
      <c r="C162" s="30">
        <v>99200000</v>
      </c>
      <c r="D162" s="5">
        <f>'00'!D162+12</f>
        <v>79</v>
      </c>
      <c r="E162" s="31">
        <v>10</v>
      </c>
      <c r="F162" s="7">
        <f>'00'!F162+'00'!G162</f>
        <v>65306666.66666667</v>
      </c>
      <c r="G162" s="7">
        <f t="shared" si="6"/>
        <v>9920000</v>
      </c>
      <c r="H162" s="7">
        <f t="shared" si="5"/>
        <v>23973333.33333333</v>
      </c>
      <c r="I162" s="32"/>
      <c r="J162" s="32"/>
      <c r="K162" s="32"/>
      <c r="L162" s="32"/>
      <c r="M162" s="32"/>
      <c r="N162" s="32"/>
      <c r="O162" s="32"/>
      <c r="P162" s="34"/>
    </row>
    <row r="163" spans="1:16" ht="22.5">
      <c r="A163" s="11">
        <v>159</v>
      </c>
      <c r="B163" s="48" t="s">
        <v>116</v>
      </c>
      <c r="C163" s="30">
        <v>418609000</v>
      </c>
      <c r="D163" s="5">
        <f>'00'!D163+12</f>
        <v>79</v>
      </c>
      <c r="E163" s="31">
        <v>4</v>
      </c>
      <c r="F163" s="7">
        <f>'00'!F163+'00'!G163</f>
        <v>418609000</v>
      </c>
      <c r="G163" s="7">
        <f t="shared" si="6"/>
        <v>0</v>
      </c>
      <c r="H163" s="7">
        <f t="shared" si="5"/>
        <v>0</v>
      </c>
      <c r="I163" s="32"/>
      <c r="J163" s="32"/>
      <c r="K163" s="32"/>
      <c r="L163" s="32"/>
      <c r="M163" s="32"/>
      <c r="N163" s="32"/>
      <c r="O163" s="32"/>
      <c r="P163" s="34"/>
    </row>
    <row r="164" spans="1:16" ht="22.5">
      <c r="A164" s="11">
        <v>160</v>
      </c>
      <c r="B164" s="48" t="s">
        <v>90</v>
      </c>
      <c r="C164" s="30">
        <v>194390000</v>
      </c>
      <c r="D164" s="5">
        <f>'00'!D164+12</f>
        <v>79</v>
      </c>
      <c r="E164" s="31">
        <v>4</v>
      </c>
      <c r="F164" s="7">
        <f>'00'!F164+'00'!G164</f>
        <v>194390000</v>
      </c>
      <c r="G164" s="7">
        <f t="shared" si="6"/>
        <v>0</v>
      </c>
      <c r="H164" s="7">
        <f t="shared" si="5"/>
        <v>0</v>
      </c>
      <c r="I164" s="32"/>
      <c r="J164" s="32"/>
      <c r="K164" s="32"/>
      <c r="L164" s="32"/>
      <c r="M164" s="32"/>
      <c r="N164" s="32"/>
      <c r="O164" s="32"/>
      <c r="P164" s="34"/>
    </row>
    <row r="165" spans="1:16" ht="22.5">
      <c r="A165" s="11">
        <v>161</v>
      </c>
      <c r="B165" s="48" t="s">
        <v>110</v>
      </c>
      <c r="C165" s="30">
        <v>105840000</v>
      </c>
      <c r="D165" s="5">
        <f>'00'!D165+12</f>
        <v>78</v>
      </c>
      <c r="E165" s="31">
        <v>4</v>
      </c>
      <c r="F165" s="7">
        <f>'00'!F165+'00'!G165</f>
        <v>105840000</v>
      </c>
      <c r="G165" s="7">
        <f t="shared" si="6"/>
        <v>0</v>
      </c>
      <c r="H165" s="7">
        <f t="shared" si="5"/>
        <v>0</v>
      </c>
      <c r="I165" s="32"/>
      <c r="J165" s="32"/>
      <c r="K165" s="32"/>
      <c r="L165" s="32"/>
      <c r="M165" s="32"/>
      <c r="N165" s="32"/>
      <c r="O165" s="32"/>
      <c r="P165" s="34"/>
    </row>
    <row r="166" spans="1:16" ht="22.5">
      <c r="A166" s="11">
        <v>162</v>
      </c>
      <c r="B166" s="48" t="s">
        <v>90</v>
      </c>
      <c r="C166" s="30">
        <v>278000000</v>
      </c>
      <c r="D166" s="5">
        <f>'00'!D166+12</f>
        <v>73</v>
      </c>
      <c r="E166" s="31">
        <v>4</v>
      </c>
      <c r="F166" s="7">
        <f>'00'!F166+'00'!G166</f>
        <v>278000000</v>
      </c>
      <c r="G166" s="7">
        <f t="shared" si="6"/>
        <v>0</v>
      </c>
      <c r="H166" s="7">
        <f t="shared" si="5"/>
        <v>0</v>
      </c>
      <c r="I166" s="32"/>
      <c r="J166" s="32"/>
      <c r="K166" s="32"/>
      <c r="L166" s="32"/>
      <c r="M166" s="32"/>
      <c r="N166" s="32"/>
      <c r="O166" s="32"/>
      <c r="P166" s="34"/>
    </row>
    <row r="167" spans="1:16" ht="22.5">
      <c r="A167" s="11">
        <v>163</v>
      </c>
      <c r="B167" s="48" t="s">
        <v>90</v>
      </c>
      <c r="C167" s="30">
        <v>131544000</v>
      </c>
      <c r="D167" s="5">
        <f>'00'!D167+12</f>
        <v>76</v>
      </c>
      <c r="E167" s="31">
        <v>4</v>
      </c>
      <c r="F167" s="7">
        <f>'00'!F167+'00'!G167</f>
        <v>131544000</v>
      </c>
      <c r="G167" s="7">
        <f t="shared" si="6"/>
        <v>0</v>
      </c>
      <c r="H167" s="7">
        <f t="shared" si="5"/>
        <v>0</v>
      </c>
      <c r="I167" s="32"/>
      <c r="J167" s="32"/>
      <c r="K167" s="32"/>
      <c r="L167" s="32"/>
      <c r="M167" s="32"/>
      <c r="N167" s="32"/>
      <c r="O167" s="32"/>
      <c r="P167" s="34"/>
    </row>
    <row r="168" spans="1:16" ht="22.5">
      <c r="A168" s="11">
        <v>164</v>
      </c>
      <c r="B168" s="48" t="s">
        <v>121</v>
      </c>
      <c r="C168" s="30">
        <v>50130000</v>
      </c>
      <c r="D168" s="5">
        <f>'00'!D168+12</f>
        <v>69</v>
      </c>
      <c r="E168" s="31">
        <v>10</v>
      </c>
      <c r="F168" s="7">
        <f>'00'!F168+'00'!G168</f>
        <v>28824750</v>
      </c>
      <c r="G168" s="7">
        <f t="shared" si="6"/>
        <v>5013000</v>
      </c>
      <c r="H168" s="7">
        <f t="shared" si="5"/>
        <v>16292250</v>
      </c>
      <c r="I168" s="32"/>
      <c r="J168" s="32"/>
      <c r="K168" s="32"/>
      <c r="L168" s="32"/>
      <c r="M168" s="32"/>
      <c r="N168" s="32"/>
      <c r="O168" s="32"/>
      <c r="P168" s="34"/>
    </row>
    <row r="169" spans="1:16" ht="22.5">
      <c r="A169" s="11">
        <v>165</v>
      </c>
      <c r="B169" s="48" t="s">
        <v>90</v>
      </c>
      <c r="C169" s="30">
        <v>800000000</v>
      </c>
      <c r="D169" s="5">
        <f>'00'!D169+12</f>
        <v>68</v>
      </c>
      <c r="E169" s="31">
        <v>4</v>
      </c>
      <c r="F169" s="7">
        <f>'00'!F169+'00'!G169</f>
        <v>800000000</v>
      </c>
      <c r="G169" s="7">
        <f t="shared" si="6"/>
        <v>0</v>
      </c>
      <c r="H169" s="7">
        <f t="shared" si="5"/>
        <v>0</v>
      </c>
      <c r="I169" s="32"/>
      <c r="J169" s="32"/>
      <c r="K169" s="32"/>
      <c r="L169" s="32"/>
      <c r="M169" s="32"/>
      <c r="N169" s="32"/>
      <c r="O169" s="32"/>
      <c r="P169" s="34"/>
    </row>
    <row r="170" spans="1:16" ht="22.5">
      <c r="A170" s="11">
        <v>166</v>
      </c>
      <c r="B170" s="48" t="s">
        <v>121</v>
      </c>
      <c r="C170" s="30">
        <v>82400000</v>
      </c>
      <c r="D170" s="5">
        <f>'00'!D170+12</f>
        <v>67</v>
      </c>
      <c r="E170" s="31">
        <v>10</v>
      </c>
      <c r="F170" s="7">
        <f>'00'!F170+'00'!G170</f>
        <v>46006666.66666667</v>
      </c>
      <c r="G170" s="7">
        <f t="shared" si="6"/>
        <v>8240000</v>
      </c>
      <c r="H170" s="7">
        <f t="shared" si="5"/>
        <v>28153333.33333333</v>
      </c>
      <c r="I170" s="32"/>
      <c r="J170" s="32"/>
      <c r="K170" s="32"/>
      <c r="L170" s="32"/>
      <c r="M170" s="32"/>
      <c r="N170" s="32"/>
      <c r="O170" s="32"/>
      <c r="P170" s="34"/>
    </row>
    <row r="171" spans="1:16" ht="22.5">
      <c r="A171" s="11">
        <v>167</v>
      </c>
      <c r="B171" s="48" t="s">
        <v>90</v>
      </c>
      <c r="C171" s="30">
        <v>59000000</v>
      </c>
      <c r="D171" s="5">
        <f>'00'!D171+12</f>
        <v>67</v>
      </c>
      <c r="E171" s="31">
        <v>4</v>
      </c>
      <c r="F171" s="7">
        <f>'00'!F171+'00'!G171</f>
        <v>59000000</v>
      </c>
      <c r="G171" s="7">
        <f t="shared" si="6"/>
        <v>0</v>
      </c>
      <c r="H171" s="7">
        <f t="shared" si="5"/>
        <v>0</v>
      </c>
      <c r="I171" s="32"/>
      <c r="J171" s="32"/>
      <c r="K171" s="32"/>
      <c r="L171" s="32"/>
      <c r="M171" s="32"/>
      <c r="N171" s="32"/>
      <c r="O171" s="32"/>
      <c r="P171" s="34"/>
    </row>
    <row r="172" spans="1:16" ht="22.5">
      <c r="A172" s="11">
        <v>168</v>
      </c>
      <c r="B172" s="48" t="s">
        <v>90</v>
      </c>
      <c r="C172" s="30">
        <v>1010000000</v>
      </c>
      <c r="D172" s="5">
        <f>'00'!D172+12</f>
        <v>67</v>
      </c>
      <c r="E172" s="31">
        <v>4</v>
      </c>
      <c r="F172" s="7">
        <f>'00'!F172+'00'!G172</f>
        <v>1010000000</v>
      </c>
      <c r="G172" s="7">
        <f t="shared" si="6"/>
        <v>0</v>
      </c>
      <c r="H172" s="7">
        <f t="shared" si="5"/>
        <v>0</v>
      </c>
      <c r="I172" s="32"/>
      <c r="J172" s="32"/>
      <c r="K172" s="32"/>
      <c r="L172" s="32"/>
      <c r="M172" s="32"/>
      <c r="N172" s="32"/>
      <c r="O172" s="32"/>
      <c r="P172" s="34"/>
    </row>
    <row r="173" spans="1:16" ht="22.5">
      <c r="A173" s="11">
        <v>169</v>
      </c>
      <c r="B173" s="48" t="s">
        <v>90</v>
      </c>
      <c r="C173" s="30">
        <v>119870000</v>
      </c>
      <c r="D173" s="5">
        <f>'00'!D173+12</f>
        <v>67</v>
      </c>
      <c r="E173" s="31">
        <v>4</v>
      </c>
      <c r="F173" s="7">
        <f>'00'!F173+'00'!G173</f>
        <v>119870000</v>
      </c>
      <c r="G173" s="7">
        <f t="shared" si="6"/>
        <v>0</v>
      </c>
      <c r="H173" s="7">
        <f t="shared" si="5"/>
        <v>0</v>
      </c>
      <c r="I173" s="32"/>
      <c r="J173" s="32"/>
      <c r="K173" s="32"/>
      <c r="L173" s="32"/>
      <c r="M173" s="32"/>
      <c r="N173" s="32"/>
      <c r="O173" s="32"/>
      <c r="P173" s="34"/>
    </row>
    <row r="174" spans="1:16" ht="22.5">
      <c r="A174" s="11">
        <v>170</v>
      </c>
      <c r="B174" s="48" t="s">
        <v>90</v>
      </c>
      <c r="C174" s="30">
        <v>366500000</v>
      </c>
      <c r="D174" s="5">
        <f>'00'!D174+12</f>
        <v>66</v>
      </c>
      <c r="E174" s="31">
        <v>4</v>
      </c>
      <c r="F174" s="7">
        <f>'00'!F174+'00'!G174</f>
        <v>366500000</v>
      </c>
      <c r="G174" s="7">
        <f t="shared" si="6"/>
        <v>0</v>
      </c>
      <c r="H174" s="7">
        <f t="shared" si="5"/>
        <v>0</v>
      </c>
      <c r="I174" s="32"/>
      <c r="J174" s="32"/>
      <c r="K174" s="32"/>
      <c r="L174" s="32"/>
      <c r="M174" s="32"/>
      <c r="N174" s="32"/>
      <c r="O174" s="32"/>
      <c r="P174" s="34"/>
    </row>
    <row r="175" spans="1:16" ht="23.25" customHeight="1">
      <c r="A175" s="11">
        <v>171</v>
      </c>
      <c r="B175" s="48" t="s">
        <v>90</v>
      </c>
      <c r="C175" s="30">
        <v>355803200</v>
      </c>
      <c r="D175" s="5">
        <f>'00'!D175+12</f>
        <v>66</v>
      </c>
      <c r="E175" s="31">
        <v>4</v>
      </c>
      <c r="F175" s="7">
        <f>'00'!F175+'00'!G175</f>
        <v>355803200</v>
      </c>
      <c r="G175" s="7">
        <f t="shared" si="6"/>
        <v>0</v>
      </c>
      <c r="H175" s="7">
        <f t="shared" si="5"/>
        <v>0</v>
      </c>
      <c r="I175" s="32"/>
      <c r="J175" s="32"/>
      <c r="K175" s="32"/>
      <c r="L175" s="32"/>
      <c r="M175" s="32"/>
      <c r="N175" s="32"/>
      <c r="O175" s="32"/>
      <c r="P175" s="34"/>
    </row>
    <row r="176" spans="1:16" ht="23.25" customHeight="1">
      <c r="A176" s="11">
        <v>172</v>
      </c>
      <c r="B176" s="48" t="s">
        <v>90</v>
      </c>
      <c r="C176" s="30">
        <v>57000000</v>
      </c>
      <c r="D176" s="5">
        <f>'00'!D176+12</f>
        <v>42</v>
      </c>
      <c r="E176" s="31">
        <v>4</v>
      </c>
      <c r="F176" s="7">
        <f>'00'!F176+'00'!G176</f>
        <v>64125000</v>
      </c>
      <c r="G176" s="7">
        <f t="shared" si="6"/>
        <v>14250000</v>
      </c>
      <c r="H176" s="7">
        <f t="shared" si="5"/>
        <v>-21375000</v>
      </c>
      <c r="I176" s="32"/>
      <c r="J176" s="32"/>
      <c r="K176" s="32"/>
      <c r="L176" s="32"/>
      <c r="M176" s="32"/>
      <c r="N176" s="32"/>
      <c r="O176" s="32"/>
      <c r="P176" s="34"/>
    </row>
    <row r="177" spans="1:16" ht="23.25" customHeight="1">
      <c r="A177" s="11">
        <v>173</v>
      </c>
      <c r="B177" s="48" t="s">
        <v>90</v>
      </c>
      <c r="C177" s="30">
        <v>80000000</v>
      </c>
      <c r="D177" s="5">
        <f>'00'!D177+12</f>
        <v>40</v>
      </c>
      <c r="E177" s="31">
        <v>4</v>
      </c>
      <c r="F177" s="7">
        <f>'00'!F177+'00'!G177</f>
        <v>80000000</v>
      </c>
      <c r="G177" s="7">
        <f t="shared" si="6"/>
        <v>0</v>
      </c>
      <c r="H177" s="7">
        <f t="shared" si="5"/>
        <v>0</v>
      </c>
      <c r="I177" s="32"/>
      <c r="J177" s="32"/>
      <c r="K177" s="32"/>
      <c r="L177" s="32"/>
      <c r="M177" s="32"/>
      <c r="N177" s="32"/>
      <c r="O177" s="32"/>
      <c r="P177" s="34"/>
    </row>
    <row r="178" spans="1:16" ht="23.25" customHeight="1">
      <c r="A178" s="11">
        <v>174</v>
      </c>
      <c r="B178" s="48" t="s">
        <v>90</v>
      </c>
      <c r="C178" s="30">
        <v>100825000</v>
      </c>
      <c r="D178" s="5">
        <f>'00'!D178+12</f>
        <v>26</v>
      </c>
      <c r="E178" s="31">
        <v>4</v>
      </c>
      <c r="F178" s="7">
        <f>'00'!F178+'00'!G178</f>
        <v>33608332.333333336</v>
      </c>
      <c r="G178" s="7">
        <f t="shared" si="6"/>
        <v>25206250</v>
      </c>
      <c r="H178" s="7">
        <f t="shared" si="5"/>
        <v>42010417.66666666</v>
      </c>
      <c r="I178" s="32"/>
      <c r="J178" s="32"/>
      <c r="K178" s="32"/>
      <c r="L178" s="32"/>
      <c r="M178" s="32"/>
      <c r="N178" s="32"/>
      <c r="O178" s="32"/>
      <c r="P178" s="34"/>
    </row>
    <row r="179" spans="1:16" ht="23.25" thickBot="1">
      <c r="A179" s="61" t="s">
        <v>67</v>
      </c>
      <c r="B179" s="62"/>
      <c r="C179" s="9">
        <f aca="true" t="shared" si="7" ref="C179:H179">SUM(C5:C178)</f>
        <v>6441265300</v>
      </c>
      <c r="D179" s="9">
        <f t="shared" si="7"/>
        <v>21294</v>
      </c>
      <c r="E179" s="9">
        <f t="shared" si="7"/>
        <v>1375</v>
      </c>
      <c r="F179" s="9">
        <f t="shared" si="7"/>
        <v>6231960648.999999</v>
      </c>
      <c r="G179" s="9">
        <f t="shared" si="7"/>
        <v>149421450</v>
      </c>
      <c r="H179" s="9">
        <f t="shared" si="7"/>
        <v>59883201.666666634</v>
      </c>
      <c r="I179" s="9">
        <f aca="true" t="shared" si="8" ref="I179:P179">SUM(I5:I177)</f>
        <v>0</v>
      </c>
      <c r="J179" s="9">
        <f t="shared" si="8"/>
        <v>0</v>
      </c>
      <c r="K179" s="9">
        <f t="shared" si="8"/>
        <v>0</v>
      </c>
      <c r="L179" s="9">
        <f t="shared" si="8"/>
        <v>0</v>
      </c>
      <c r="M179" s="9">
        <f t="shared" si="8"/>
        <v>0</v>
      </c>
      <c r="N179" s="9">
        <f t="shared" si="8"/>
        <v>0</v>
      </c>
      <c r="O179" s="9">
        <f t="shared" si="8"/>
        <v>0</v>
      </c>
      <c r="P179" s="9">
        <f t="shared" si="8"/>
        <v>0</v>
      </c>
    </row>
    <row r="180" spans="1:8" ht="23.25" thickBot="1">
      <c r="A180" s="63" t="s">
        <v>112</v>
      </c>
      <c r="B180" s="63"/>
      <c r="C180" s="63"/>
      <c r="D180" s="63"/>
      <c r="E180" s="63"/>
      <c r="F180" s="63"/>
      <c r="G180" s="63"/>
      <c r="H180" s="63"/>
    </row>
    <row r="181" spans="1:8" ht="22.5">
      <c r="A181" s="27" t="s">
        <v>109</v>
      </c>
      <c r="B181" s="20" t="s">
        <v>1</v>
      </c>
      <c r="C181" s="20" t="s">
        <v>82</v>
      </c>
      <c r="D181" s="21" t="s">
        <v>60</v>
      </c>
      <c r="E181" s="21" t="s">
        <v>68</v>
      </c>
      <c r="F181" s="22" t="s">
        <v>73</v>
      </c>
      <c r="G181" s="22" t="s">
        <v>85</v>
      </c>
      <c r="H181" s="22" t="s">
        <v>62</v>
      </c>
    </row>
    <row r="182" spans="1:16" ht="22.5">
      <c r="A182" s="11">
        <v>1</v>
      </c>
      <c r="B182" s="6" t="s">
        <v>78</v>
      </c>
      <c r="C182" s="6">
        <v>48000000</v>
      </c>
      <c r="D182" s="6">
        <f>'00'!D182+12</f>
        <v>131</v>
      </c>
      <c r="E182" s="6">
        <v>20</v>
      </c>
      <c r="F182" s="7">
        <f>'00'!F182+'00'!G182</f>
        <v>24000000</v>
      </c>
      <c r="G182" s="7">
        <f>C182/E182</f>
        <v>2400000</v>
      </c>
      <c r="H182" s="7">
        <f aca="true" t="shared" si="9" ref="H182:H188">C182-F182-G182</f>
        <v>21600000</v>
      </c>
      <c r="I182" s="2"/>
      <c r="J182" s="2"/>
      <c r="K182" s="2"/>
      <c r="L182" s="2"/>
      <c r="M182" s="2"/>
      <c r="N182" s="2"/>
      <c r="O182" s="2"/>
      <c r="P182" s="3"/>
    </row>
    <row r="183" spans="1:16" ht="22.5">
      <c r="A183" s="11">
        <v>2</v>
      </c>
      <c r="B183" s="6" t="s">
        <v>79</v>
      </c>
      <c r="C183" s="6">
        <v>824000</v>
      </c>
      <c r="D183" s="6">
        <f>'00'!D183+12</f>
        <v>120</v>
      </c>
      <c r="E183" s="6">
        <v>4</v>
      </c>
      <c r="F183" s="7">
        <f>'00'!F183+'00'!G183</f>
        <v>824000</v>
      </c>
      <c r="G183" s="7">
        <v>0</v>
      </c>
      <c r="H183" s="7">
        <f t="shared" si="9"/>
        <v>0</v>
      </c>
      <c r="I183" s="2"/>
      <c r="J183" s="2"/>
      <c r="K183" s="2"/>
      <c r="L183" s="2"/>
      <c r="M183" s="2"/>
      <c r="N183" s="2"/>
      <c r="O183" s="2"/>
      <c r="P183" s="3"/>
    </row>
    <row r="184" spans="1:16" ht="22.5">
      <c r="A184" s="11">
        <v>3</v>
      </c>
      <c r="B184" s="45" t="s">
        <v>80</v>
      </c>
      <c r="C184" s="30">
        <v>7870000</v>
      </c>
      <c r="D184" s="6">
        <f>'00'!D184+12</f>
        <v>132</v>
      </c>
      <c r="E184" s="30">
        <v>5</v>
      </c>
      <c r="F184" s="7">
        <f>'00'!F184+'00'!G184</f>
        <v>7870000</v>
      </c>
      <c r="G184" s="7">
        <v>0</v>
      </c>
      <c r="H184" s="7">
        <f t="shared" si="9"/>
        <v>0</v>
      </c>
      <c r="I184" s="32"/>
      <c r="J184" s="32"/>
      <c r="K184" s="32"/>
      <c r="L184" s="32"/>
      <c r="M184" s="32"/>
      <c r="N184" s="32"/>
      <c r="O184" s="32"/>
      <c r="P184" s="33"/>
    </row>
    <row r="185" spans="1:16" ht="22.5">
      <c r="A185" s="11">
        <v>4</v>
      </c>
      <c r="B185" s="45" t="s">
        <v>99</v>
      </c>
      <c r="C185" s="30">
        <v>4179000</v>
      </c>
      <c r="D185" s="6">
        <f>'00'!D185+12</f>
        <v>96</v>
      </c>
      <c r="E185" s="30">
        <v>4</v>
      </c>
      <c r="F185" s="7">
        <f>'00'!F185+'00'!G185</f>
        <v>4179000</v>
      </c>
      <c r="G185" s="7">
        <v>0</v>
      </c>
      <c r="H185" s="7">
        <f t="shared" si="9"/>
        <v>0</v>
      </c>
      <c r="I185" s="32"/>
      <c r="J185" s="32"/>
      <c r="K185" s="32"/>
      <c r="L185" s="32"/>
      <c r="M185" s="32"/>
      <c r="N185" s="32"/>
      <c r="O185" s="32"/>
      <c r="P185" s="34"/>
    </row>
    <row r="186" spans="1:16" ht="22.5">
      <c r="A186" s="11">
        <v>5</v>
      </c>
      <c r="B186" s="46" t="s">
        <v>84</v>
      </c>
      <c r="C186" s="30">
        <v>237600000</v>
      </c>
      <c r="D186" s="6">
        <f>'00'!D186+12</f>
        <v>82</v>
      </c>
      <c r="E186" s="30">
        <v>5</v>
      </c>
      <c r="F186" s="7">
        <f>'00'!F186+'00'!G186</f>
        <v>237600000</v>
      </c>
      <c r="G186" s="7">
        <v>0</v>
      </c>
      <c r="H186" s="7">
        <f t="shared" si="9"/>
        <v>0</v>
      </c>
      <c r="I186" s="47"/>
      <c r="J186" s="47"/>
      <c r="K186" s="47"/>
      <c r="L186" s="47"/>
      <c r="M186" s="47"/>
      <c r="N186" s="47"/>
      <c r="O186" s="47"/>
      <c r="P186" s="47"/>
    </row>
    <row r="187" spans="1:16" ht="22.5">
      <c r="A187" s="11">
        <v>6</v>
      </c>
      <c r="B187" s="46" t="s">
        <v>114</v>
      </c>
      <c r="C187" s="30">
        <v>50000000</v>
      </c>
      <c r="D187" s="6">
        <f>'00'!D187+12</f>
        <v>76</v>
      </c>
      <c r="E187" s="30">
        <v>5</v>
      </c>
      <c r="F187" s="7">
        <f>'00'!F187+'00'!G187</f>
        <v>50000000</v>
      </c>
      <c r="G187" s="7">
        <v>0</v>
      </c>
      <c r="H187" s="7">
        <f t="shared" si="9"/>
        <v>0</v>
      </c>
      <c r="I187" s="47"/>
      <c r="J187" s="47"/>
      <c r="K187" s="47"/>
      <c r="L187" s="47"/>
      <c r="M187" s="47"/>
      <c r="N187" s="47"/>
      <c r="O187" s="47"/>
      <c r="P187" s="47"/>
    </row>
    <row r="188" spans="1:16" ht="22.5">
      <c r="A188" s="50">
        <v>7</v>
      </c>
      <c r="B188" s="46" t="s">
        <v>114</v>
      </c>
      <c r="C188" s="30">
        <v>83050000</v>
      </c>
      <c r="D188" s="6">
        <f>'00'!D188+12</f>
        <v>79</v>
      </c>
      <c r="E188" s="30">
        <v>5</v>
      </c>
      <c r="F188" s="7">
        <f>'00'!F188+'00'!G188</f>
        <v>83050000</v>
      </c>
      <c r="G188" s="7">
        <f>C188-F188</f>
        <v>0</v>
      </c>
      <c r="H188" s="7">
        <f t="shared" si="9"/>
        <v>0</v>
      </c>
      <c r="I188" s="47"/>
      <c r="J188" s="47"/>
      <c r="K188" s="47"/>
      <c r="L188" s="47"/>
      <c r="M188" s="47"/>
      <c r="N188" s="47"/>
      <c r="O188" s="47"/>
      <c r="P188" s="47"/>
    </row>
    <row r="189" spans="1:8" ht="23.25" thickBot="1">
      <c r="A189" s="61" t="s">
        <v>67</v>
      </c>
      <c r="B189" s="62"/>
      <c r="C189" s="9">
        <f aca="true" t="shared" si="10" ref="C189:H189">SUM(C182:C188)</f>
        <v>431523000</v>
      </c>
      <c r="D189" s="9">
        <f t="shared" si="10"/>
        <v>716</v>
      </c>
      <c r="E189" s="9">
        <f t="shared" si="10"/>
        <v>48</v>
      </c>
      <c r="F189" s="9">
        <f t="shared" si="10"/>
        <v>407523000</v>
      </c>
      <c r="G189" s="9">
        <f t="shared" si="10"/>
        <v>2400000</v>
      </c>
      <c r="H189" s="9">
        <f t="shared" si="10"/>
        <v>21600000</v>
      </c>
    </row>
    <row r="190" ht="22.5">
      <c r="G190" s="1">
        <f>G189+G179</f>
        <v>151821450</v>
      </c>
    </row>
  </sheetData>
  <sheetProtection/>
  <autoFilter ref="A4:P189"/>
  <mergeCells count="6">
    <mergeCell ref="A1:P1"/>
    <mergeCell ref="A2:P2"/>
    <mergeCell ref="A3:H3"/>
    <mergeCell ref="A179:B179"/>
    <mergeCell ref="A180:H180"/>
    <mergeCell ref="A189:B189"/>
  </mergeCells>
  <printOptions horizontalCentered="1"/>
  <pageMargins left="0.11811023622047245" right="0.11811023622047245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7"/>
  <sheetViews>
    <sheetView rightToLeft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7.57421875" style="1" bestFit="1" customWidth="1"/>
    <col min="2" max="2" width="25.28125" style="1" bestFit="1" customWidth="1"/>
    <col min="3" max="3" width="14.00390625" style="1" bestFit="1" customWidth="1"/>
    <col min="4" max="4" width="7.7109375" style="1" bestFit="1" customWidth="1"/>
    <col min="5" max="5" width="8.7109375" style="1" bestFit="1" customWidth="1"/>
    <col min="6" max="6" width="14.421875" style="1" bestFit="1" customWidth="1"/>
    <col min="7" max="7" width="17.00390625" style="1" bestFit="1" customWidth="1"/>
    <col min="8" max="8" width="13.8515625" style="1" bestFit="1" customWidth="1"/>
    <col min="9" max="9" width="15.7109375" style="1" hidden="1" customWidth="1"/>
    <col min="10" max="16" width="4.28125" style="1" hidden="1" customWidth="1"/>
    <col min="17" max="17" width="11.57421875" style="1" bestFit="1" customWidth="1"/>
    <col min="18" max="16384" width="9.140625" style="1" customWidth="1"/>
  </cols>
  <sheetData>
    <row r="1" spans="1:16" ht="22.5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2.5">
      <c r="A2" s="60" t="s">
        <v>77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23.25" thickBot="1">
      <c r="A3" s="10"/>
      <c r="B3" s="10"/>
      <c r="C3" s="10"/>
      <c r="D3" s="10"/>
      <c r="E3" s="10"/>
      <c r="F3" s="10"/>
      <c r="G3" s="10"/>
      <c r="H3" s="10"/>
      <c r="I3" s="60" t="s">
        <v>71</v>
      </c>
      <c r="J3" s="60"/>
      <c r="K3" s="60"/>
      <c r="L3" s="60"/>
      <c r="M3" s="60"/>
      <c r="N3" s="60"/>
      <c r="O3" s="60"/>
      <c r="P3" s="60"/>
    </row>
    <row r="4" spans="1:16" s="26" customFormat="1" ht="27">
      <c r="A4" s="27" t="s">
        <v>0</v>
      </c>
      <c r="B4" s="20" t="s">
        <v>1</v>
      </c>
      <c r="C4" s="20" t="s">
        <v>2</v>
      </c>
      <c r="D4" s="21" t="s">
        <v>72</v>
      </c>
      <c r="E4" s="21" t="s">
        <v>68</v>
      </c>
      <c r="F4" s="22" t="s">
        <v>73</v>
      </c>
      <c r="G4" s="22" t="s">
        <v>74</v>
      </c>
      <c r="H4" s="22" t="s">
        <v>62</v>
      </c>
      <c r="I4" s="23" t="s">
        <v>69</v>
      </c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4">
        <v>6</v>
      </c>
      <c r="P4" s="25">
        <v>7</v>
      </c>
    </row>
    <row r="5" spans="1:16" ht="22.5">
      <c r="A5" s="11">
        <v>5</v>
      </c>
      <c r="B5" s="5" t="s">
        <v>36</v>
      </c>
      <c r="C5" s="6">
        <v>2100000</v>
      </c>
      <c r="D5" s="5">
        <f>'88'!D5+6</f>
        <v>17</v>
      </c>
      <c r="E5" s="5">
        <v>10</v>
      </c>
      <c r="F5" s="7">
        <f>'88'!F5</f>
        <v>192500</v>
      </c>
      <c r="G5" s="7">
        <f>C5/E5/2</f>
        <v>105000</v>
      </c>
      <c r="H5" s="7">
        <f aca="true" t="shared" si="0" ref="H5:H36">C5-F5-G5</f>
        <v>1802500</v>
      </c>
      <c r="I5" s="2"/>
      <c r="J5" s="2"/>
      <c r="K5" s="2"/>
      <c r="L5" s="2"/>
      <c r="M5" s="2"/>
      <c r="N5" s="2"/>
      <c r="O5" s="2"/>
      <c r="P5" s="3"/>
    </row>
    <row r="6" spans="1:16" ht="22.5">
      <c r="A6" s="11">
        <v>7</v>
      </c>
      <c r="B6" s="7" t="s">
        <v>10</v>
      </c>
      <c r="C6" s="6">
        <v>1400000</v>
      </c>
      <c r="D6" s="5">
        <f>'88'!D6+6</f>
        <v>17</v>
      </c>
      <c r="E6" s="5">
        <v>4</v>
      </c>
      <c r="F6" s="7">
        <f>'88'!F6</f>
        <v>320833.3333333333</v>
      </c>
      <c r="G6" s="7">
        <f aca="true" t="shared" si="1" ref="G6:G36">C6/E6/2</f>
        <v>175000</v>
      </c>
      <c r="H6" s="7">
        <f t="shared" si="0"/>
        <v>904166.6666666667</v>
      </c>
      <c r="I6" s="2"/>
      <c r="J6" s="2"/>
      <c r="K6" s="2"/>
      <c r="L6" s="2"/>
      <c r="M6" s="2"/>
      <c r="N6" s="2"/>
      <c r="O6" s="2"/>
      <c r="P6" s="3"/>
    </row>
    <row r="7" spans="1:16" ht="22.5">
      <c r="A7" s="11">
        <v>9</v>
      </c>
      <c r="B7" s="7" t="s">
        <v>11</v>
      </c>
      <c r="C7" s="6">
        <v>3500000</v>
      </c>
      <c r="D7" s="5">
        <f>'88'!D7+6</f>
        <v>17</v>
      </c>
      <c r="E7" s="5">
        <v>10</v>
      </c>
      <c r="F7" s="7">
        <f>'88'!F7</f>
        <v>320833.3333333333</v>
      </c>
      <c r="G7" s="7">
        <f t="shared" si="1"/>
        <v>175000</v>
      </c>
      <c r="H7" s="7">
        <f t="shared" si="0"/>
        <v>3004166.6666666665</v>
      </c>
      <c r="I7" s="2"/>
      <c r="J7" s="2"/>
      <c r="K7" s="2"/>
      <c r="L7" s="2"/>
      <c r="M7" s="2"/>
      <c r="N7" s="2"/>
      <c r="O7" s="2"/>
      <c r="P7" s="3"/>
    </row>
    <row r="8" spans="1:16" ht="22.5">
      <c r="A8" s="11">
        <v>9</v>
      </c>
      <c r="B8" s="7" t="s">
        <v>12</v>
      </c>
      <c r="C8" s="6">
        <v>620000</v>
      </c>
      <c r="D8" s="5">
        <f>'88'!D8+6</f>
        <v>17</v>
      </c>
      <c r="E8" s="5">
        <v>10</v>
      </c>
      <c r="F8" s="7">
        <f>'88'!F8</f>
        <v>56833.333333333336</v>
      </c>
      <c r="G8" s="7">
        <f t="shared" si="1"/>
        <v>31000</v>
      </c>
      <c r="H8" s="7">
        <f t="shared" si="0"/>
        <v>532166.6666666666</v>
      </c>
      <c r="I8" s="2"/>
      <c r="J8" s="2"/>
      <c r="K8" s="2"/>
      <c r="L8" s="2"/>
      <c r="M8" s="2"/>
      <c r="N8" s="2"/>
      <c r="O8" s="2"/>
      <c r="P8" s="3"/>
    </row>
    <row r="9" spans="1:16" ht="22.5">
      <c r="A9" s="11">
        <v>9</v>
      </c>
      <c r="B9" s="7" t="s">
        <v>12</v>
      </c>
      <c r="C9" s="6">
        <v>620000</v>
      </c>
      <c r="D9" s="5">
        <f>'88'!D9+6</f>
        <v>17</v>
      </c>
      <c r="E9" s="5">
        <v>10</v>
      </c>
      <c r="F9" s="7">
        <f>'88'!F9</f>
        <v>56833.333333333336</v>
      </c>
      <c r="G9" s="7">
        <f t="shared" si="1"/>
        <v>31000</v>
      </c>
      <c r="H9" s="7">
        <f t="shared" si="0"/>
        <v>532166.6666666666</v>
      </c>
      <c r="I9" s="2"/>
      <c r="J9" s="2"/>
      <c r="K9" s="2"/>
      <c r="L9" s="2"/>
      <c r="M9" s="2"/>
      <c r="N9" s="2"/>
      <c r="O9" s="2"/>
      <c r="P9" s="3"/>
    </row>
    <row r="10" spans="1:16" ht="22.5">
      <c r="A10" s="11">
        <v>9</v>
      </c>
      <c r="B10" s="7" t="s">
        <v>12</v>
      </c>
      <c r="C10" s="6">
        <v>620000</v>
      </c>
      <c r="D10" s="5">
        <f>'88'!D10+6</f>
        <v>17</v>
      </c>
      <c r="E10" s="5">
        <v>10</v>
      </c>
      <c r="F10" s="7">
        <f>'88'!F10</f>
        <v>56833.333333333336</v>
      </c>
      <c r="G10" s="7">
        <f t="shared" si="1"/>
        <v>31000</v>
      </c>
      <c r="H10" s="7">
        <f t="shared" si="0"/>
        <v>532166.6666666666</v>
      </c>
      <c r="I10" s="2"/>
      <c r="J10" s="2"/>
      <c r="K10" s="2"/>
      <c r="L10" s="2"/>
      <c r="M10" s="2"/>
      <c r="N10" s="2"/>
      <c r="O10" s="2"/>
      <c r="P10" s="3"/>
    </row>
    <row r="11" spans="1:16" ht="22.5">
      <c r="A11" s="11">
        <v>9</v>
      </c>
      <c r="B11" s="7" t="s">
        <v>12</v>
      </c>
      <c r="C11" s="6">
        <v>620000</v>
      </c>
      <c r="D11" s="5">
        <f>'88'!D11+6</f>
        <v>17</v>
      </c>
      <c r="E11" s="5">
        <v>10</v>
      </c>
      <c r="F11" s="7">
        <f>'88'!F11</f>
        <v>56833.333333333336</v>
      </c>
      <c r="G11" s="7">
        <f t="shared" si="1"/>
        <v>31000</v>
      </c>
      <c r="H11" s="7">
        <f t="shared" si="0"/>
        <v>532166.6666666666</v>
      </c>
      <c r="I11" s="2"/>
      <c r="J11" s="2"/>
      <c r="K11" s="2"/>
      <c r="L11" s="2"/>
      <c r="M11" s="2"/>
      <c r="N11" s="2"/>
      <c r="O11" s="2"/>
      <c r="P11" s="3"/>
    </row>
    <row r="12" spans="1:16" ht="22.5">
      <c r="A12" s="11">
        <v>9</v>
      </c>
      <c r="B12" s="7" t="s">
        <v>13</v>
      </c>
      <c r="C12" s="8">
        <v>1450000</v>
      </c>
      <c r="D12" s="5">
        <f>'88'!D12+6</f>
        <v>17</v>
      </c>
      <c r="E12" s="5">
        <v>10</v>
      </c>
      <c r="F12" s="7">
        <f>'88'!F12</f>
        <v>132916.66666666666</v>
      </c>
      <c r="G12" s="7">
        <f t="shared" si="1"/>
        <v>72500</v>
      </c>
      <c r="H12" s="7">
        <f t="shared" si="0"/>
        <v>1244583.3333333333</v>
      </c>
      <c r="I12" s="2"/>
      <c r="J12" s="2"/>
      <c r="K12" s="2"/>
      <c r="L12" s="2"/>
      <c r="M12" s="2"/>
      <c r="N12" s="2"/>
      <c r="O12" s="2"/>
      <c r="P12" s="3"/>
    </row>
    <row r="13" spans="1:16" ht="22.5">
      <c r="A13" s="11">
        <v>9</v>
      </c>
      <c r="B13" s="7" t="s">
        <v>14</v>
      </c>
      <c r="C13" s="6">
        <v>1350000</v>
      </c>
      <c r="D13" s="5">
        <f>'88'!D13+6</f>
        <v>17</v>
      </c>
      <c r="E13" s="5">
        <v>10</v>
      </c>
      <c r="F13" s="7">
        <f>'88'!F13</f>
        <v>123750</v>
      </c>
      <c r="G13" s="7">
        <f t="shared" si="1"/>
        <v>67500</v>
      </c>
      <c r="H13" s="7">
        <f t="shared" si="0"/>
        <v>1158750</v>
      </c>
      <c r="I13" s="2"/>
      <c r="J13" s="2"/>
      <c r="K13" s="2"/>
      <c r="L13" s="2"/>
      <c r="M13" s="2"/>
      <c r="N13" s="2"/>
      <c r="O13" s="2"/>
      <c r="P13" s="3"/>
    </row>
    <row r="14" spans="1:16" ht="22.5">
      <c r="A14" s="11">
        <v>9</v>
      </c>
      <c r="B14" s="7" t="s">
        <v>15</v>
      </c>
      <c r="C14" s="6">
        <v>1450000</v>
      </c>
      <c r="D14" s="5">
        <f>'88'!D14+6</f>
        <v>17</v>
      </c>
      <c r="E14" s="5">
        <v>10</v>
      </c>
      <c r="F14" s="7">
        <f>'88'!F14</f>
        <v>132916.66666666666</v>
      </c>
      <c r="G14" s="7">
        <f t="shared" si="1"/>
        <v>72500</v>
      </c>
      <c r="H14" s="7">
        <f t="shared" si="0"/>
        <v>1244583.3333333333</v>
      </c>
      <c r="I14" s="2"/>
      <c r="J14" s="2"/>
      <c r="K14" s="2"/>
      <c r="L14" s="2"/>
      <c r="M14" s="2"/>
      <c r="N14" s="2"/>
      <c r="O14" s="2"/>
      <c r="P14" s="3"/>
    </row>
    <row r="15" spans="1:16" ht="22.5">
      <c r="A15" s="11">
        <v>11</v>
      </c>
      <c r="B15" s="5" t="s">
        <v>17</v>
      </c>
      <c r="C15" s="6">
        <v>1200000</v>
      </c>
      <c r="D15" s="5">
        <f>'88'!D15+6</f>
        <v>17</v>
      </c>
      <c r="E15" s="5">
        <v>4</v>
      </c>
      <c r="F15" s="7">
        <f>'88'!F15</f>
        <v>275000</v>
      </c>
      <c r="G15" s="7">
        <f t="shared" si="1"/>
        <v>150000</v>
      </c>
      <c r="H15" s="7">
        <f t="shared" si="0"/>
        <v>775000</v>
      </c>
      <c r="I15" s="2"/>
      <c r="J15" s="2"/>
      <c r="K15" s="2"/>
      <c r="L15" s="2"/>
      <c r="M15" s="2"/>
      <c r="N15" s="2"/>
      <c r="O15" s="2"/>
      <c r="P15" s="3"/>
    </row>
    <row r="16" spans="1:16" ht="22.5">
      <c r="A16" s="11">
        <v>11</v>
      </c>
      <c r="B16" s="5" t="s">
        <v>17</v>
      </c>
      <c r="C16" s="6">
        <v>1200000</v>
      </c>
      <c r="D16" s="5">
        <f>'88'!D16+6</f>
        <v>17</v>
      </c>
      <c r="E16" s="5">
        <v>4</v>
      </c>
      <c r="F16" s="7">
        <f>'88'!F16</f>
        <v>275000</v>
      </c>
      <c r="G16" s="7">
        <f t="shared" si="1"/>
        <v>150000</v>
      </c>
      <c r="H16" s="7">
        <f t="shared" si="0"/>
        <v>775000</v>
      </c>
      <c r="I16" s="2"/>
      <c r="J16" s="2"/>
      <c r="K16" s="2"/>
      <c r="L16" s="2"/>
      <c r="M16" s="2"/>
      <c r="N16" s="2"/>
      <c r="O16" s="2"/>
      <c r="P16" s="3"/>
    </row>
    <row r="17" spans="1:16" ht="22.5">
      <c r="A17" s="11">
        <v>11</v>
      </c>
      <c r="B17" s="7" t="s">
        <v>16</v>
      </c>
      <c r="C17" s="6">
        <v>4000000</v>
      </c>
      <c r="D17" s="5">
        <f>'88'!D17+6</f>
        <v>17</v>
      </c>
      <c r="E17" s="5">
        <v>4</v>
      </c>
      <c r="F17" s="7">
        <f>'88'!F17</f>
        <v>916666.6666666666</v>
      </c>
      <c r="G17" s="7">
        <f t="shared" si="1"/>
        <v>500000</v>
      </c>
      <c r="H17" s="7">
        <f t="shared" si="0"/>
        <v>2583333.3333333335</v>
      </c>
      <c r="I17" s="2"/>
      <c r="J17" s="2"/>
      <c r="K17" s="2"/>
      <c r="L17" s="2"/>
      <c r="M17" s="2"/>
      <c r="N17" s="2"/>
      <c r="O17" s="2"/>
      <c r="P17" s="3"/>
    </row>
    <row r="18" spans="1:16" ht="22.5">
      <c r="A18" s="11">
        <v>11</v>
      </c>
      <c r="B18" s="7" t="s">
        <v>16</v>
      </c>
      <c r="C18" s="6">
        <v>4000000</v>
      </c>
      <c r="D18" s="5">
        <f>'88'!D18+6</f>
        <v>17</v>
      </c>
      <c r="E18" s="5">
        <v>4</v>
      </c>
      <c r="F18" s="7">
        <f>'88'!F18</f>
        <v>916666.6666666666</v>
      </c>
      <c r="G18" s="7">
        <f t="shared" si="1"/>
        <v>500000</v>
      </c>
      <c r="H18" s="7">
        <f t="shared" si="0"/>
        <v>2583333.3333333335</v>
      </c>
      <c r="I18" s="2"/>
      <c r="J18" s="2"/>
      <c r="K18" s="2"/>
      <c r="L18" s="2"/>
      <c r="M18" s="2"/>
      <c r="N18" s="2"/>
      <c r="O18" s="2"/>
      <c r="P18" s="3"/>
    </row>
    <row r="19" spans="1:16" ht="22.5">
      <c r="A19" s="11">
        <v>11</v>
      </c>
      <c r="B19" s="5" t="s">
        <v>18</v>
      </c>
      <c r="C19" s="6">
        <v>50000</v>
      </c>
      <c r="D19" s="5">
        <f>'88'!D19+6</f>
        <v>17</v>
      </c>
      <c r="E19" s="5">
        <v>4</v>
      </c>
      <c r="F19" s="7">
        <f>'88'!F19</f>
        <v>11458.333333333334</v>
      </c>
      <c r="G19" s="7">
        <f t="shared" si="1"/>
        <v>6250</v>
      </c>
      <c r="H19" s="7">
        <f t="shared" si="0"/>
        <v>32291.666666666664</v>
      </c>
      <c r="I19" s="2"/>
      <c r="J19" s="2"/>
      <c r="K19" s="2"/>
      <c r="L19" s="2"/>
      <c r="M19" s="2"/>
      <c r="N19" s="2"/>
      <c r="O19" s="2"/>
      <c r="P19" s="3"/>
    </row>
    <row r="20" spans="1:16" ht="22.5">
      <c r="A20" s="11">
        <v>11</v>
      </c>
      <c r="B20" s="5" t="s">
        <v>18</v>
      </c>
      <c r="C20" s="6">
        <v>50000</v>
      </c>
      <c r="D20" s="5">
        <f>'88'!D20+6</f>
        <v>17</v>
      </c>
      <c r="E20" s="5">
        <v>4</v>
      </c>
      <c r="F20" s="7">
        <f>'88'!F20</f>
        <v>11458.333333333334</v>
      </c>
      <c r="G20" s="7">
        <f t="shared" si="1"/>
        <v>6250</v>
      </c>
      <c r="H20" s="7">
        <f t="shared" si="0"/>
        <v>32291.666666666664</v>
      </c>
      <c r="I20" s="2"/>
      <c r="J20" s="2"/>
      <c r="K20" s="2"/>
      <c r="L20" s="2"/>
      <c r="M20" s="2"/>
      <c r="N20" s="2"/>
      <c r="O20" s="2"/>
      <c r="P20" s="3"/>
    </row>
    <row r="21" spans="1:16" ht="22.5">
      <c r="A21" s="11">
        <v>11</v>
      </c>
      <c r="B21" s="5" t="s">
        <v>19</v>
      </c>
      <c r="C21" s="6">
        <v>200000</v>
      </c>
      <c r="D21" s="5">
        <f>'88'!D21+6</f>
        <v>17</v>
      </c>
      <c r="E21" s="5">
        <v>4</v>
      </c>
      <c r="F21" s="7">
        <f>'88'!F21</f>
        <v>45833.333333333336</v>
      </c>
      <c r="G21" s="7">
        <f t="shared" si="1"/>
        <v>25000</v>
      </c>
      <c r="H21" s="7">
        <f t="shared" si="0"/>
        <v>129166.66666666666</v>
      </c>
      <c r="I21" s="2"/>
      <c r="J21" s="2"/>
      <c r="K21" s="2"/>
      <c r="L21" s="2"/>
      <c r="M21" s="2"/>
      <c r="N21" s="2"/>
      <c r="O21" s="2"/>
      <c r="P21" s="3"/>
    </row>
    <row r="22" spans="1:16" ht="22.5">
      <c r="A22" s="11">
        <v>11</v>
      </c>
      <c r="B22" s="5" t="s">
        <v>19</v>
      </c>
      <c r="C22" s="6">
        <v>200000</v>
      </c>
      <c r="D22" s="5">
        <f>'88'!D22+6</f>
        <v>17</v>
      </c>
      <c r="E22" s="5">
        <v>4</v>
      </c>
      <c r="F22" s="7">
        <f>'88'!F22</f>
        <v>45833.333333333336</v>
      </c>
      <c r="G22" s="7">
        <f t="shared" si="1"/>
        <v>25000</v>
      </c>
      <c r="H22" s="7">
        <f t="shared" si="0"/>
        <v>129166.66666666666</v>
      </c>
      <c r="I22" s="2"/>
      <c r="J22" s="2"/>
      <c r="K22" s="2"/>
      <c r="L22" s="2"/>
      <c r="M22" s="2"/>
      <c r="N22" s="2"/>
      <c r="O22" s="2"/>
      <c r="P22" s="3"/>
    </row>
    <row r="23" spans="1:16" ht="22.5">
      <c r="A23" s="11">
        <v>12</v>
      </c>
      <c r="B23" s="5" t="s">
        <v>20</v>
      </c>
      <c r="C23" s="6">
        <v>600000</v>
      </c>
      <c r="D23" s="5">
        <f>'88'!D23+6</f>
        <v>17</v>
      </c>
      <c r="E23" s="5">
        <v>10</v>
      </c>
      <c r="F23" s="7">
        <f>'88'!F23</f>
        <v>55000</v>
      </c>
      <c r="G23" s="7">
        <f t="shared" si="1"/>
        <v>30000</v>
      </c>
      <c r="H23" s="7">
        <f t="shared" si="0"/>
        <v>515000</v>
      </c>
      <c r="I23" s="2"/>
      <c r="J23" s="2"/>
      <c r="K23" s="2"/>
      <c r="L23" s="2"/>
      <c r="M23" s="2"/>
      <c r="N23" s="2"/>
      <c r="O23" s="2"/>
      <c r="P23" s="3"/>
    </row>
    <row r="24" spans="1:16" ht="22.5">
      <c r="A24" s="11">
        <v>12</v>
      </c>
      <c r="B24" s="5" t="s">
        <v>20</v>
      </c>
      <c r="C24" s="6">
        <v>600000</v>
      </c>
      <c r="D24" s="5">
        <f>'88'!D24+6</f>
        <v>17</v>
      </c>
      <c r="E24" s="5">
        <v>10</v>
      </c>
      <c r="F24" s="7">
        <f>'88'!F24</f>
        <v>55000</v>
      </c>
      <c r="G24" s="7">
        <f t="shared" si="1"/>
        <v>30000</v>
      </c>
      <c r="H24" s="7">
        <f t="shared" si="0"/>
        <v>515000</v>
      </c>
      <c r="I24" s="2"/>
      <c r="J24" s="2"/>
      <c r="K24" s="2"/>
      <c r="L24" s="2"/>
      <c r="M24" s="2"/>
      <c r="N24" s="2"/>
      <c r="O24" s="2"/>
      <c r="P24" s="3"/>
    </row>
    <row r="25" spans="1:16" ht="22.5">
      <c r="A25" s="11">
        <v>12</v>
      </c>
      <c r="B25" s="7" t="s">
        <v>21</v>
      </c>
      <c r="C25" s="6">
        <f>7490000-1200000</f>
        <v>6290000</v>
      </c>
      <c r="D25" s="5">
        <f>'88'!D25+6</f>
        <v>17</v>
      </c>
      <c r="E25" s="5">
        <v>10</v>
      </c>
      <c r="F25" s="7">
        <f>'88'!F25</f>
        <v>576583.3333333334</v>
      </c>
      <c r="G25" s="7">
        <f t="shared" si="1"/>
        <v>314500</v>
      </c>
      <c r="H25" s="7">
        <f t="shared" si="0"/>
        <v>5398916.666666667</v>
      </c>
      <c r="I25" s="2"/>
      <c r="J25" s="2"/>
      <c r="K25" s="2"/>
      <c r="L25" s="2"/>
      <c r="M25" s="2"/>
      <c r="N25" s="2"/>
      <c r="O25" s="2"/>
      <c r="P25" s="3"/>
    </row>
    <row r="26" spans="1:16" ht="22.5">
      <c r="A26" s="11">
        <v>14</v>
      </c>
      <c r="B26" s="5" t="s">
        <v>22</v>
      </c>
      <c r="C26" s="6">
        <v>400000</v>
      </c>
      <c r="D26" s="5">
        <f>'88'!D26+6</f>
        <v>17</v>
      </c>
      <c r="E26" s="5">
        <v>10</v>
      </c>
      <c r="F26" s="7">
        <f>'88'!F26</f>
        <v>36666.666666666664</v>
      </c>
      <c r="G26" s="7">
        <f t="shared" si="1"/>
        <v>20000</v>
      </c>
      <c r="H26" s="7">
        <f t="shared" si="0"/>
        <v>343333.3333333333</v>
      </c>
      <c r="I26" s="2"/>
      <c r="J26" s="2"/>
      <c r="K26" s="2"/>
      <c r="L26" s="2"/>
      <c r="M26" s="2"/>
      <c r="N26" s="2"/>
      <c r="O26" s="2"/>
      <c r="P26" s="3"/>
    </row>
    <row r="27" spans="1:16" ht="22.5">
      <c r="A27" s="11">
        <v>14</v>
      </c>
      <c r="B27" s="5" t="s">
        <v>23</v>
      </c>
      <c r="C27" s="6">
        <v>2500000</v>
      </c>
      <c r="D27" s="5">
        <f>'88'!D27+6</f>
        <v>17</v>
      </c>
      <c r="E27" s="5">
        <v>10</v>
      </c>
      <c r="F27" s="7">
        <f>'88'!F27</f>
        <v>229166.66666666666</v>
      </c>
      <c r="G27" s="7">
        <f t="shared" si="1"/>
        <v>125000</v>
      </c>
      <c r="H27" s="7">
        <f t="shared" si="0"/>
        <v>2145833.3333333335</v>
      </c>
      <c r="I27" s="2"/>
      <c r="J27" s="2"/>
      <c r="K27" s="2"/>
      <c r="L27" s="2"/>
      <c r="M27" s="2"/>
      <c r="N27" s="2"/>
      <c r="O27" s="2"/>
      <c r="P27" s="3"/>
    </row>
    <row r="28" spans="1:16" ht="22.5">
      <c r="A28" s="11">
        <v>15</v>
      </c>
      <c r="B28" s="5" t="s">
        <v>24</v>
      </c>
      <c r="C28" s="6">
        <v>10940000</v>
      </c>
      <c r="D28" s="5">
        <f>'88'!D28+6</f>
        <v>17</v>
      </c>
      <c r="E28" s="5">
        <v>10</v>
      </c>
      <c r="F28" s="7">
        <f>'88'!F28</f>
        <v>1002833.3333333334</v>
      </c>
      <c r="G28" s="7">
        <f t="shared" si="1"/>
        <v>547000</v>
      </c>
      <c r="H28" s="7">
        <f t="shared" si="0"/>
        <v>9390166.666666666</v>
      </c>
      <c r="I28" s="2"/>
      <c r="J28" s="2"/>
      <c r="K28" s="2"/>
      <c r="L28" s="2"/>
      <c r="M28" s="2"/>
      <c r="N28" s="2"/>
      <c r="O28" s="2"/>
      <c r="P28" s="3"/>
    </row>
    <row r="29" spans="1:16" ht="22.5">
      <c r="A29" s="11">
        <v>33</v>
      </c>
      <c r="B29" s="5" t="s">
        <v>25</v>
      </c>
      <c r="C29" s="6">
        <v>1500000</v>
      </c>
      <c r="D29" s="5">
        <f>'88'!D29+6</f>
        <v>16</v>
      </c>
      <c r="E29" s="5">
        <v>10</v>
      </c>
      <c r="F29" s="7">
        <f>'88'!F29</f>
        <v>125000</v>
      </c>
      <c r="G29" s="7">
        <f t="shared" si="1"/>
        <v>75000</v>
      </c>
      <c r="H29" s="7">
        <f t="shared" si="0"/>
        <v>1300000</v>
      </c>
      <c r="I29" s="2"/>
      <c r="J29" s="2"/>
      <c r="K29" s="2"/>
      <c r="L29" s="2"/>
      <c r="M29" s="2"/>
      <c r="N29" s="2"/>
      <c r="O29" s="2"/>
      <c r="P29" s="3"/>
    </row>
    <row r="30" spans="1:16" ht="22.5">
      <c r="A30" s="11">
        <v>33</v>
      </c>
      <c r="B30" s="5" t="s">
        <v>20</v>
      </c>
      <c r="C30" s="6">
        <v>180000</v>
      </c>
      <c r="D30" s="5">
        <f>'88'!D30+6</f>
        <v>16</v>
      </c>
      <c r="E30" s="5">
        <v>10</v>
      </c>
      <c r="F30" s="7">
        <f>'88'!F30</f>
        <v>15000</v>
      </c>
      <c r="G30" s="7">
        <f t="shared" si="1"/>
        <v>9000</v>
      </c>
      <c r="H30" s="7">
        <f t="shared" si="0"/>
        <v>156000</v>
      </c>
      <c r="I30" s="2"/>
      <c r="J30" s="2"/>
      <c r="K30" s="2"/>
      <c r="L30" s="2"/>
      <c r="M30" s="2"/>
      <c r="N30" s="2"/>
      <c r="O30" s="2"/>
      <c r="P30" s="3"/>
    </row>
    <row r="31" spans="1:16" ht="22.5">
      <c r="A31" s="11">
        <v>56</v>
      </c>
      <c r="B31" s="5" t="s">
        <v>26</v>
      </c>
      <c r="C31" s="6">
        <v>752500</v>
      </c>
      <c r="D31" s="5">
        <f>'88'!D31+6</f>
        <v>16</v>
      </c>
      <c r="E31" s="5">
        <v>10</v>
      </c>
      <c r="F31" s="7">
        <f>'88'!F31</f>
        <v>62708.333333333336</v>
      </c>
      <c r="G31" s="7">
        <f t="shared" si="1"/>
        <v>37625</v>
      </c>
      <c r="H31" s="7">
        <f t="shared" si="0"/>
        <v>652166.6666666666</v>
      </c>
      <c r="I31" s="2"/>
      <c r="J31" s="2"/>
      <c r="K31" s="2"/>
      <c r="L31" s="2"/>
      <c r="M31" s="2"/>
      <c r="N31" s="2"/>
      <c r="O31" s="2"/>
      <c r="P31" s="3"/>
    </row>
    <row r="32" spans="1:16" ht="22.5">
      <c r="A32" s="11">
        <v>56</v>
      </c>
      <c r="B32" s="5" t="s">
        <v>26</v>
      </c>
      <c r="C32" s="6">
        <v>752500</v>
      </c>
      <c r="D32" s="5">
        <f>'88'!D32+6</f>
        <v>16</v>
      </c>
      <c r="E32" s="5">
        <v>10</v>
      </c>
      <c r="F32" s="7">
        <f>'88'!F32</f>
        <v>62708.333333333336</v>
      </c>
      <c r="G32" s="7">
        <f t="shared" si="1"/>
        <v>37625</v>
      </c>
      <c r="H32" s="7">
        <f t="shared" si="0"/>
        <v>652166.6666666666</v>
      </c>
      <c r="I32" s="2"/>
      <c r="J32" s="2"/>
      <c r="K32" s="2"/>
      <c r="L32" s="2"/>
      <c r="M32" s="2"/>
      <c r="N32" s="2"/>
      <c r="O32" s="2"/>
      <c r="P32" s="3"/>
    </row>
    <row r="33" spans="1:16" ht="22.5">
      <c r="A33" s="11">
        <v>56</v>
      </c>
      <c r="B33" s="5" t="s">
        <v>4</v>
      </c>
      <c r="C33" s="6">
        <v>850000</v>
      </c>
      <c r="D33" s="5">
        <f>'88'!D33+6</f>
        <v>16</v>
      </c>
      <c r="E33" s="5">
        <v>10</v>
      </c>
      <c r="F33" s="7">
        <f>'88'!F33</f>
        <v>70833.33333333333</v>
      </c>
      <c r="G33" s="7">
        <f t="shared" si="1"/>
        <v>42500</v>
      </c>
      <c r="H33" s="7">
        <f t="shared" si="0"/>
        <v>736666.6666666666</v>
      </c>
      <c r="I33" s="2"/>
      <c r="J33" s="2"/>
      <c r="K33" s="2"/>
      <c r="L33" s="2"/>
      <c r="M33" s="2"/>
      <c r="N33" s="2"/>
      <c r="O33" s="2"/>
      <c r="P33" s="3"/>
    </row>
    <row r="34" spans="1:16" ht="22.5">
      <c r="A34" s="11">
        <v>56</v>
      </c>
      <c r="B34" s="5" t="s">
        <v>4</v>
      </c>
      <c r="C34" s="6">
        <v>850000</v>
      </c>
      <c r="D34" s="5">
        <f>'88'!D34+6</f>
        <v>16</v>
      </c>
      <c r="E34" s="5">
        <v>10</v>
      </c>
      <c r="F34" s="7">
        <f>'88'!F34</f>
        <v>70833.33333333333</v>
      </c>
      <c r="G34" s="7">
        <f t="shared" si="1"/>
        <v>42500</v>
      </c>
      <c r="H34" s="7">
        <f t="shared" si="0"/>
        <v>736666.6666666666</v>
      </c>
      <c r="I34" s="2"/>
      <c r="J34" s="2"/>
      <c r="K34" s="2"/>
      <c r="L34" s="2"/>
      <c r="M34" s="2"/>
      <c r="N34" s="2"/>
      <c r="O34" s="2"/>
      <c r="P34" s="3"/>
    </row>
    <row r="35" spans="1:16" ht="22.5">
      <c r="A35" s="11">
        <v>56</v>
      </c>
      <c r="B35" s="5" t="s">
        <v>4</v>
      </c>
      <c r="C35" s="6">
        <v>850000</v>
      </c>
      <c r="D35" s="5">
        <f>'88'!D35+6</f>
        <v>16</v>
      </c>
      <c r="E35" s="5">
        <v>10</v>
      </c>
      <c r="F35" s="7">
        <f>'88'!F35</f>
        <v>70833.33333333333</v>
      </c>
      <c r="G35" s="7">
        <f t="shared" si="1"/>
        <v>42500</v>
      </c>
      <c r="H35" s="7">
        <f t="shared" si="0"/>
        <v>736666.6666666666</v>
      </c>
      <c r="I35" s="2"/>
      <c r="J35" s="2"/>
      <c r="K35" s="2"/>
      <c r="L35" s="2"/>
      <c r="M35" s="2"/>
      <c r="N35" s="2"/>
      <c r="O35" s="2"/>
      <c r="P35" s="3"/>
    </row>
    <row r="36" spans="1:16" ht="22.5">
      <c r="A36" s="11">
        <v>56</v>
      </c>
      <c r="B36" s="5" t="s">
        <v>5</v>
      </c>
      <c r="C36" s="6">
        <f>1900000-295000</f>
        <v>1605000</v>
      </c>
      <c r="D36" s="5">
        <f>'88'!D36+6</f>
        <v>16</v>
      </c>
      <c r="E36" s="5">
        <v>10</v>
      </c>
      <c r="F36" s="7">
        <f>'88'!F36</f>
        <v>133750</v>
      </c>
      <c r="G36" s="7">
        <f t="shared" si="1"/>
        <v>80250</v>
      </c>
      <c r="H36" s="7">
        <f t="shared" si="0"/>
        <v>1391000</v>
      </c>
      <c r="I36" s="2"/>
      <c r="J36" s="2"/>
      <c r="K36" s="2"/>
      <c r="L36" s="2"/>
      <c r="M36" s="2"/>
      <c r="N36" s="2"/>
      <c r="O36" s="2"/>
      <c r="P36" s="3"/>
    </row>
    <row r="37" spans="1:16" ht="22.5">
      <c r="A37" s="11">
        <v>56</v>
      </c>
      <c r="B37" s="5" t="s">
        <v>6</v>
      </c>
      <c r="C37" s="6">
        <v>820000</v>
      </c>
      <c r="D37" s="5">
        <f>'88'!D37+6</f>
        <v>16</v>
      </c>
      <c r="E37" s="5">
        <v>10</v>
      </c>
      <c r="F37" s="7">
        <f>'88'!F37</f>
        <v>68333.33333333333</v>
      </c>
      <c r="G37" s="7">
        <f aca="true" t="shared" si="2" ref="G37:G66">C37/E37/2</f>
        <v>41000</v>
      </c>
      <c r="H37" s="7">
        <f aca="true" t="shared" si="3" ref="H37:H68">C37-F37-G37</f>
        <v>710666.6666666666</v>
      </c>
      <c r="I37" s="2"/>
      <c r="J37" s="2"/>
      <c r="K37" s="2"/>
      <c r="L37" s="2"/>
      <c r="M37" s="2"/>
      <c r="N37" s="2"/>
      <c r="O37" s="2"/>
      <c r="P37" s="3"/>
    </row>
    <row r="38" spans="1:16" ht="22.5">
      <c r="A38" s="11">
        <v>56</v>
      </c>
      <c r="B38" s="5" t="s">
        <v>6</v>
      </c>
      <c r="C38" s="6">
        <v>820000</v>
      </c>
      <c r="D38" s="5">
        <f>'88'!D38+6</f>
        <v>16</v>
      </c>
      <c r="E38" s="5">
        <v>10</v>
      </c>
      <c r="F38" s="7">
        <f>'88'!F38</f>
        <v>68333.33333333333</v>
      </c>
      <c r="G38" s="7">
        <f t="shared" si="2"/>
        <v>41000</v>
      </c>
      <c r="H38" s="7">
        <f t="shared" si="3"/>
        <v>710666.6666666666</v>
      </c>
      <c r="I38" s="2"/>
      <c r="J38" s="2"/>
      <c r="K38" s="2"/>
      <c r="L38" s="2"/>
      <c r="M38" s="2"/>
      <c r="N38" s="2"/>
      <c r="O38" s="2"/>
      <c r="P38" s="3"/>
    </row>
    <row r="39" spans="1:16" ht="22.5">
      <c r="A39" s="11">
        <v>56</v>
      </c>
      <c r="B39" s="7" t="s">
        <v>27</v>
      </c>
      <c r="C39" s="6">
        <v>110000</v>
      </c>
      <c r="D39" s="5">
        <f>'88'!D39+6</f>
        <v>16</v>
      </c>
      <c r="E39" s="5">
        <v>10</v>
      </c>
      <c r="F39" s="7">
        <f>'88'!F39</f>
        <v>9166.666666666666</v>
      </c>
      <c r="G39" s="7">
        <f t="shared" si="2"/>
        <v>5500</v>
      </c>
      <c r="H39" s="7">
        <f t="shared" si="3"/>
        <v>95333.33333333333</v>
      </c>
      <c r="I39" s="2"/>
      <c r="J39" s="2"/>
      <c r="K39" s="2"/>
      <c r="L39" s="2"/>
      <c r="M39" s="2"/>
      <c r="N39" s="2"/>
      <c r="O39" s="2"/>
      <c r="P39" s="3"/>
    </row>
    <row r="40" spans="1:16" ht="22.5">
      <c r="A40" s="11">
        <v>56</v>
      </c>
      <c r="B40" s="7" t="s">
        <v>28</v>
      </c>
      <c r="C40" s="6">
        <v>65000</v>
      </c>
      <c r="D40" s="5">
        <f>'88'!D40+6</f>
        <v>16</v>
      </c>
      <c r="E40" s="5">
        <v>10</v>
      </c>
      <c r="F40" s="7">
        <f>'88'!F40</f>
        <v>5416.666666666667</v>
      </c>
      <c r="G40" s="7">
        <f t="shared" si="2"/>
        <v>3250</v>
      </c>
      <c r="H40" s="7">
        <f t="shared" si="3"/>
        <v>56333.333333333336</v>
      </c>
      <c r="I40" s="2"/>
      <c r="J40" s="2"/>
      <c r="K40" s="2"/>
      <c r="L40" s="2"/>
      <c r="M40" s="2"/>
      <c r="N40" s="2"/>
      <c r="O40" s="2"/>
      <c r="P40" s="3"/>
    </row>
    <row r="41" spans="1:16" ht="22.5">
      <c r="A41" s="11">
        <v>56</v>
      </c>
      <c r="B41" s="7" t="s">
        <v>28</v>
      </c>
      <c r="C41" s="6">
        <v>65000</v>
      </c>
      <c r="D41" s="5">
        <f>'88'!D41+6</f>
        <v>16</v>
      </c>
      <c r="E41" s="5">
        <v>10</v>
      </c>
      <c r="F41" s="7">
        <f>'88'!F41</f>
        <v>5416.666666666667</v>
      </c>
      <c r="G41" s="7">
        <f t="shared" si="2"/>
        <v>3250</v>
      </c>
      <c r="H41" s="7">
        <f t="shared" si="3"/>
        <v>56333.333333333336</v>
      </c>
      <c r="I41" s="2"/>
      <c r="J41" s="2"/>
      <c r="K41" s="2"/>
      <c r="L41" s="2"/>
      <c r="M41" s="2"/>
      <c r="N41" s="2"/>
      <c r="O41" s="2"/>
      <c r="P41" s="3"/>
    </row>
    <row r="42" spans="1:16" ht="22.5">
      <c r="A42" s="11">
        <v>56</v>
      </c>
      <c r="B42" s="7" t="s">
        <v>29</v>
      </c>
      <c r="C42" s="6">
        <v>55000</v>
      </c>
      <c r="D42" s="5">
        <f>'88'!D42+6</f>
        <v>16</v>
      </c>
      <c r="E42" s="5">
        <v>10</v>
      </c>
      <c r="F42" s="7">
        <f>'88'!F42</f>
        <v>4583.333333333333</v>
      </c>
      <c r="G42" s="7">
        <f t="shared" si="2"/>
        <v>2750</v>
      </c>
      <c r="H42" s="7">
        <f t="shared" si="3"/>
        <v>47666.666666666664</v>
      </c>
      <c r="I42" s="2"/>
      <c r="J42" s="2"/>
      <c r="K42" s="2"/>
      <c r="L42" s="2"/>
      <c r="M42" s="2"/>
      <c r="N42" s="2"/>
      <c r="O42" s="2"/>
      <c r="P42" s="3"/>
    </row>
    <row r="43" spans="1:16" ht="22.5">
      <c r="A43" s="11">
        <v>58</v>
      </c>
      <c r="B43" s="5" t="s">
        <v>7</v>
      </c>
      <c r="C43" s="6">
        <v>6940000</v>
      </c>
      <c r="D43" s="5">
        <f>'88'!D43+6</f>
        <v>16</v>
      </c>
      <c r="E43" s="5">
        <v>10</v>
      </c>
      <c r="F43" s="7">
        <f>'88'!F43</f>
        <v>578333.3333333334</v>
      </c>
      <c r="G43" s="7">
        <f t="shared" si="2"/>
        <v>347000</v>
      </c>
      <c r="H43" s="7">
        <f t="shared" si="3"/>
        <v>6014666.666666667</v>
      </c>
      <c r="I43" s="2"/>
      <c r="J43" s="2"/>
      <c r="K43" s="2"/>
      <c r="L43" s="2"/>
      <c r="M43" s="2"/>
      <c r="N43" s="2"/>
      <c r="O43" s="2"/>
      <c r="P43" s="3"/>
    </row>
    <row r="44" spans="1:16" ht="22.5">
      <c r="A44" s="11">
        <v>144</v>
      </c>
      <c r="B44" s="7" t="s">
        <v>30</v>
      </c>
      <c r="C44" s="6">
        <v>1950000</v>
      </c>
      <c r="D44" s="5">
        <f>'88'!D44+6</f>
        <v>15</v>
      </c>
      <c r="E44" s="5">
        <v>4</v>
      </c>
      <c r="F44" s="7">
        <f>'88'!F44</f>
        <v>365625</v>
      </c>
      <c r="G44" s="7">
        <f t="shared" si="2"/>
        <v>243750</v>
      </c>
      <c r="H44" s="7">
        <f t="shared" si="3"/>
        <v>1340625</v>
      </c>
      <c r="I44" s="2"/>
      <c r="J44" s="2"/>
      <c r="K44" s="2"/>
      <c r="L44" s="2"/>
      <c r="M44" s="2"/>
      <c r="N44" s="2"/>
      <c r="O44" s="2"/>
      <c r="P44" s="3"/>
    </row>
    <row r="45" spans="1:16" ht="22.5">
      <c r="A45" s="11">
        <v>144</v>
      </c>
      <c r="B45" s="7" t="s">
        <v>30</v>
      </c>
      <c r="C45" s="6">
        <v>1950000</v>
      </c>
      <c r="D45" s="5">
        <f>'88'!D45+6</f>
        <v>15</v>
      </c>
      <c r="E45" s="5">
        <v>4</v>
      </c>
      <c r="F45" s="7">
        <f>'88'!F45</f>
        <v>365625</v>
      </c>
      <c r="G45" s="7">
        <f t="shared" si="2"/>
        <v>243750</v>
      </c>
      <c r="H45" s="7">
        <f t="shared" si="3"/>
        <v>1340625</v>
      </c>
      <c r="I45" s="2"/>
      <c r="J45" s="2"/>
      <c r="K45" s="2"/>
      <c r="L45" s="2"/>
      <c r="M45" s="2"/>
      <c r="N45" s="2"/>
      <c r="O45" s="2"/>
      <c r="P45" s="3"/>
    </row>
    <row r="46" spans="1:16" ht="22.5">
      <c r="A46" s="11">
        <v>144</v>
      </c>
      <c r="B46" s="7" t="s">
        <v>30</v>
      </c>
      <c r="C46" s="6">
        <v>1950000</v>
      </c>
      <c r="D46" s="5">
        <f>'88'!D46+6</f>
        <v>15</v>
      </c>
      <c r="E46" s="5">
        <v>4</v>
      </c>
      <c r="F46" s="7">
        <f>'88'!F46</f>
        <v>365625</v>
      </c>
      <c r="G46" s="7">
        <f t="shared" si="2"/>
        <v>243750</v>
      </c>
      <c r="H46" s="7">
        <f t="shared" si="3"/>
        <v>1340625</v>
      </c>
      <c r="I46" s="2"/>
      <c r="J46" s="2"/>
      <c r="K46" s="2"/>
      <c r="L46" s="2"/>
      <c r="M46" s="2"/>
      <c r="N46" s="2"/>
      <c r="O46" s="2"/>
      <c r="P46" s="3"/>
    </row>
    <row r="47" spans="1:16" ht="22.5">
      <c r="A47" s="11">
        <v>144</v>
      </c>
      <c r="B47" s="5" t="s">
        <v>19</v>
      </c>
      <c r="C47" s="6">
        <v>300000</v>
      </c>
      <c r="D47" s="5">
        <f>'88'!D47+6</f>
        <v>15</v>
      </c>
      <c r="E47" s="5">
        <v>4</v>
      </c>
      <c r="F47" s="7">
        <f>'88'!F47</f>
        <v>56250</v>
      </c>
      <c r="G47" s="7">
        <f t="shared" si="2"/>
        <v>37500</v>
      </c>
      <c r="H47" s="7">
        <f t="shared" si="3"/>
        <v>206250</v>
      </c>
      <c r="I47" s="2"/>
      <c r="J47" s="2"/>
      <c r="K47" s="2"/>
      <c r="L47" s="2"/>
      <c r="M47" s="2"/>
      <c r="N47" s="2"/>
      <c r="O47" s="2"/>
      <c r="P47" s="3"/>
    </row>
    <row r="48" spans="1:16" ht="22.5">
      <c r="A48" s="11">
        <v>144</v>
      </c>
      <c r="B48" s="5" t="s">
        <v>19</v>
      </c>
      <c r="C48" s="6">
        <v>300000</v>
      </c>
      <c r="D48" s="5">
        <f>'88'!D48+6</f>
        <v>15</v>
      </c>
      <c r="E48" s="5">
        <v>4</v>
      </c>
      <c r="F48" s="7">
        <f>'88'!F48</f>
        <v>56250</v>
      </c>
      <c r="G48" s="7">
        <f t="shared" si="2"/>
        <v>37500</v>
      </c>
      <c r="H48" s="7">
        <f t="shared" si="3"/>
        <v>206250</v>
      </c>
      <c r="I48" s="2"/>
      <c r="J48" s="2"/>
      <c r="K48" s="2"/>
      <c r="L48" s="2"/>
      <c r="M48" s="2"/>
      <c r="N48" s="2"/>
      <c r="O48" s="2"/>
      <c r="P48" s="3"/>
    </row>
    <row r="49" spans="1:16" ht="22.5">
      <c r="A49" s="11">
        <v>144</v>
      </c>
      <c r="B49" s="5" t="s">
        <v>19</v>
      </c>
      <c r="C49" s="6">
        <v>300000</v>
      </c>
      <c r="D49" s="5">
        <f>'88'!D49+6</f>
        <v>15</v>
      </c>
      <c r="E49" s="5">
        <v>4</v>
      </c>
      <c r="F49" s="7">
        <f>'88'!F49</f>
        <v>56250</v>
      </c>
      <c r="G49" s="7">
        <f t="shared" si="2"/>
        <v>37500</v>
      </c>
      <c r="H49" s="7">
        <f t="shared" si="3"/>
        <v>206250</v>
      </c>
      <c r="I49" s="2"/>
      <c r="J49" s="2"/>
      <c r="K49" s="2"/>
      <c r="L49" s="2"/>
      <c r="M49" s="2"/>
      <c r="N49" s="2"/>
      <c r="O49" s="2"/>
      <c r="P49" s="3"/>
    </row>
    <row r="50" spans="1:16" ht="22.5">
      <c r="A50" s="11">
        <v>144</v>
      </c>
      <c r="B50" s="5" t="s">
        <v>3</v>
      </c>
      <c r="C50" s="6">
        <v>7966000</v>
      </c>
      <c r="D50" s="5">
        <f>'88'!D50+6</f>
        <v>15</v>
      </c>
      <c r="E50" s="5">
        <v>4</v>
      </c>
      <c r="F50" s="7">
        <f>'88'!F50</f>
        <v>1493625</v>
      </c>
      <c r="G50" s="7">
        <f t="shared" si="2"/>
        <v>995750</v>
      </c>
      <c r="H50" s="7">
        <f t="shared" si="3"/>
        <v>5476625</v>
      </c>
      <c r="I50" s="2"/>
      <c r="J50" s="2"/>
      <c r="K50" s="2"/>
      <c r="L50" s="2"/>
      <c r="M50" s="2"/>
      <c r="N50" s="2"/>
      <c r="O50" s="2"/>
      <c r="P50" s="3"/>
    </row>
    <row r="51" spans="1:16" ht="22.5">
      <c r="A51" s="11">
        <v>144</v>
      </c>
      <c r="B51" s="5" t="s">
        <v>3</v>
      </c>
      <c r="C51" s="6">
        <v>7967000</v>
      </c>
      <c r="D51" s="5">
        <f>'88'!D51+6</f>
        <v>15</v>
      </c>
      <c r="E51" s="5">
        <v>4</v>
      </c>
      <c r="F51" s="7">
        <f>'88'!F51</f>
        <v>1493812.5</v>
      </c>
      <c r="G51" s="7">
        <f t="shared" si="2"/>
        <v>995875</v>
      </c>
      <c r="H51" s="7">
        <f t="shared" si="3"/>
        <v>5477312.5</v>
      </c>
      <c r="I51" s="2"/>
      <c r="J51" s="2"/>
      <c r="K51" s="2"/>
      <c r="L51" s="2"/>
      <c r="M51" s="2"/>
      <c r="N51" s="2"/>
      <c r="O51" s="2"/>
      <c r="P51" s="3"/>
    </row>
    <row r="52" spans="1:16" ht="22.5">
      <c r="A52" s="11">
        <v>144</v>
      </c>
      <c r="B52" s="5" t="s">
        <v>3</v>
      </c>
      <c r="C52" s="6">
        <v>7967000</v>
      </c>
      <c r="D52" s="5">
        <f>'88'!D52+6</f>
        <v>15</v>
      </c>
      <c r="E52" s="5">
        <v>4</v>
      </c>
      <c r="F52" s="7">
        <f>'88'!F52</f>
        <v>1493812.5</v>
      </c>
      <c r="G52" s="7">
        <f t="shared" si="2"/>
        <v>995875</v>
      </c>
      <c r="H52" s="7">
        <f t="shared" si="3"/>
        <v>5477312.5</v>
      </c>
      <c r="I52" s="2"/>
      <c r="J52" s="2"/>
      <c r="K52" s="2"/>
      <c r="L52" s="2"/>
      <c r="M52" s="2"/>
      <c r="N52" s="2"/>
      <c r="O52" s="2"/>
      <c r="P52" s="3"/>
    </row>
    <row r="53" spans="1:16" ht="22.5">
      <c r="A53" s="11">
        <v>144</v>
      </c>
      <c r="B53" s="5" t="s">
        <v>18</v>
      </c>
      <c r="C53" s="6">
        <v>50000</v>
      </c>
      <c r="D53" s="5">
        <f>'88'!D53+6</f>
        <v>15</v>
      </c>
      <c r="E53" s="5">
        <v>4</v>
      </c>
      <c r="F53" s="7">
        <f>'88'!F53</f>
        <v>9375</v>
      </c>
      <c r="G53" s="7">
        <f t="shared" si="2"/>
        <v>6250</v>
      </c>
      <c r="H53" s="7">
        <f t="shared" si="3"/>
        <v>34375</v>
      </c>
      <c r="I53" s="2"/>
      <c r="J53" s="2"/>
      <c r="K53" s="2"/>
      <c r="L53" s="2"/>
      <c r="M53" s="2"/>
      <c r="N53" s="2"/>
      <c r="O53" s="2"/>
      <c r="P53" s="3"/>
    </row>
    <row r="54" spans="1:16" ht="22.5">
      <c r="A54" s="11">
        <v>144</v>
      </c>
      <c r="B54" s="5" t="s">
        <v>18</v>
      </c>
      <c r="C54" s="6">
        <v>50000</v>
      </c>
      <c r="D54" s="5">
        <f>'88'!D54+6</f>
        <v>15</v>
      </c>
      <c r="E54" s="5">
        <v>4</v>
      </c>
      <c r="F54" s="7">
        <f>'88'!F54</f>
        <v>9375</v>
      </c>
      <c r="G54" s="7">
        <f t="shared" si="2"/>
        <v>6250</v>
      </c>
      <c r="H54" s="7">
        <f t="shared" si="3"/>
        <v>34375</v>
      </c>
      <c r="I54" s="2"/>
      <c r="J54" s="2"/>
      <c r="K54" s="2"/>
      <c r="L54" s="2"/>
      <c r="M54" s="2"/>
      <c r="N54" s="2"/>
      <c r="O54" s="2"/>
      <c r="P54" s="3"/>
    </row>
    <row r="55" spans="1:16" ht="22.5">
      <c r="A55" s="11">
        <v>144</v>
      </c>
      <c r="B55" s="5" t="s">
        <v>18</v>
      </c>
      <c r="C55" s="6">
        <v>50000</v>
      </c>
      <c r="D55" s="5">
        <f>'88'!D55+6</f>
        <v>15</v>
      </c>
      <c r="E55" s="5">
        <v>4</v>
      </c>
      <c r="F55" s="7">
        <f>'88'!F55</f>
        <v>9375</v>
      </c>
      <c r="G55" s="7">
        <f t="shared" si="2"/>
        <v>6250</v>
      </c>
      <c r="H55" s="7">
        <f t="shared" si="3"/>
        <v>34375</v>
      </c>
      <c r="I55" s="2"/>
      <c r="J55" s="2"/>
      <c r="K55" s="2"/>
      <c r="L55" s="2"/>
      <c r="M55" s="2"/>
      <c r="N55" s="2"/>
      <c r="O55" s="2"/>
      <c r="P55" s="3"/>
    </row>
    <row r="56" spans="1:16" ht="22.5">
      <c r="A56" s="11">
        <v>144</v>
      </c>
      <c r="B56" s="5" t="s">
        <v>65</v>
      </c>
      <c r="C56" s="6">
        <v>3800000</v>
      </c>
      <c r="D56" s="5">
        <f>'88'!D56+6</f>
        <v>15</v>
      </c>
      <c r="E56" s="5">
        <v>4</v>
      </c>
      <c r="F56" s="7">
        <f>'88'!F56</f>
        <v>712500</v>
      </c>
      <c r="G56" s="7">
        <f t="shared" si="2"/>
        <v>475000</v>
      </c>
      <c r="H56" s="7">
        <f t="shared" si="3"/>
        <v>2612500</v>
      </c>
      <c r="I56" s="2"/>
      <c r="J56" s="2"/>
      <c r="K56" s="2"/>
      <c r="L56" s="2"/>
      <c r="M56" s="2"/>
      <c r="N56" s="2"/>
      <c r="O56" s="2"/>
      <c r="P56" s="3"/>
    </row>
    <row r="57" spans="1:16" ht="22.5">
      <c r="A57" s="11">
        <v>162</v>
      </c>
      <c r="B57" s="5" t="s">
        <v>31</v>
      </c>
      <c r="C57" s="6">
        <v>7622000</v>
      </c>
      <c r="D57" s="5">
        <f>'88'!D57+6</f>
        <v>15</v>
      </c>
      <c r="E57" s="5">
        <v>10</v>
      </c>
      <c r="F57" s="7">
        <f>'88'!F57</f>
        <v>571650</v>
      </c>
      <c r="G57" s="7">
        <f t="shared" si="2"/>
        <v>381100</v>
      </c>
      <c r="H57" s="7">
        <f t="shared" si="3"/>
        <v>6669250</v>
      </c>
      <c r="I57" s="2"/>
      <c r="J57" s="2"/>
      <c r="K57" s="2"/>
      <c r="L57" s="2"/>
      <c r="M57" s="2"/>
      <c r="N57" s="2"/>
      <c r="O57" s="2"/>
      <c r="P57" s="3"/>
    </row>
    <row r="58" spans="1:16" ht="22.5">
      <c r="A58" s="11">
        <v>235</v>
      </c>
      <c r="B58" s="5" t="s">
        <v>32</v>
      </c>
      <c r="C58" s="6">
        <v>2180000</v>
      </c>
      <c r="D58" s="5">
        <f>'88'!D58+6</f>
        <v>14</v>
      </c>
      <c r="E58" s="5">
        <v>10</v>
      </c>
      <c r="F58" s="7">
        <f>'88'!F58</f>
        <v>145333.33333333334</v>
      </c>
      <c r="G58" s="7">
        <f t="shared" si="2"/>
        <v>109000</v>
      </c>
      <c r="H58" s="7">
        <f t="shared" si="3"/>
        <v>1925666.6666666667</v>
      </c>
      <c r="I58" s="2"/>
      <c r="J58" s="2"/>
      <c r="K58" s="2"/>
      <c r="L58" s="2"/>
      <c r="M58" s="2"/>
      <c r="N58" s="2"/>
      <c r="O58" s="2"/>
      <c r="P58" s="3"/>
    </row>
    <row r="59" spans="1:16" ht="22.5">
      <c r="A59" s="11">
        <v>235</v>
      </c>
      <c r="B59" s="5" t="s">
        <v>32</v>
      </c>
      <c r="C59" s="6">
        <v>2180000</v>
      </c>
      <c r="D59" s="5">
        <f>'88'!D59+6</f>
        <v>14</v>
      </c>
      <c r="E59" s="5">
        <v>10</v>
      </c>
      <c r="F59" s="7">
        <f>'88'!F59</f>
        <v>145333.33333333334</v>
      </c>
      <c r="G59" s="7">
        <f t="shared" si="2"/>
        <v>109000</v>
      </c>
      <c r="H59" s="7">
        <f t="shared" si="3"/>
        <v>1925666.6666666667</v>
      </c>
      <c r="I59" s="2"/>
      <c r="J59" s="2"/>
      <c r="K59" s="2"/>
      <c r="L59" s="2"/>
      <c r="M59" s="2"/>
      <c r="N59" s="2"/>
      <c r="O59" s="2"/>
      <c r="P59" s="3"/>
    </row>
    <row r="60" spans="1:16" ht="22.5">
      <c r="A60" s="11">
        <v>235</v>
      </c>
      <c r="B60" s="7" t="s">
        <v>33</v>
      </c>
      <c r="C60" s="6">
        <v>350000</v>
      </c>
      <c r="D60" s="5">
        <f>'88'!D60+6</f>
        <v>14</v>
      </c>
      <c r="E60" s="5">
        <v>10</v>
      </c>
      <c r="F60" s="7">
        <f>'88'!F60</f>
        <v>23333.333333333332</v>
      </c>
      <c r="G60" s="7">
        <f t="shared" si="2"/>
        <v>17500</v>
      </c>
      <c r="H60" s="7">
        <f t="shared" si="3"/>
        <v>309166.6666666667</v>
      </c>
      <c r="I60" s="2"/>
      <c r="J60" s="2"/>
      <c r="K60" s="2"/>
      <c r="L60" s="2"/>
      <c r="M60" s="2"/>
      <c r="N60" s="2"/>
      <c r="O60" s="2"/>
      <c r="P60" s="3"/>
    </row>
    <row r="61" spans="1:16" ht="22.5">
      <c r="A61" s="11">
        <v>235</v>
      </c>
      <c r="B61" s="7" t="s">
        <v>33</v>
      </c>
      <c r="C61" s="6">
        <v>350000</v>
      </c>
      <c r="D61" s="5">
        <f>'88'!D61+6</f>
        <v>14</v>
      </c>
      <c r="E61" s="5">
        <v>10</v>
      </c>
      <c r="F61" s="7">
        <f>'88'!F61</f>
        <v>23333.333333333332</v>
      </c>
      <c r="G61" s="7">
        <f t="shared" si="2"/>
        <v>17500</v>
      </c>
      <c r="H61" s="7">
        <f t="shared" si="3"/>
        <v>309166.6666666667</v>
      </c>
      <c r="I61" s="2"/>
      <c r="J61" s="2"/>
      <c r="K61" s="2"/>
      <c r="L61" s="2"/>
      <c r="M61" s="2"/>
      <c r="N61" s="2"/>
      <c r="O61" s="2"/>
      <c r="P61" s="3"/>
    </row>
    <row r="62" spans="1:16" ht="22.5">
      <c r="A62" s="11">
        <v>235</v>
      </c>
      <c r="B62" s="7" t="s">
        <v>33</v>
      </c>
      <c r="C62" s="6">
        <v>250000</v>
      </c>
      <c r="D62" s="5">
        <f>'88'!D62+6</f>
        <v>14</v>
      </c>
      <c r="E62" s="5">
        <v>10</v>
      </c>
      <c r="F62" s="7">
        <f>'88'!F62</f>
        <v>16666.666666666668</v>
      </c>
      <c r="G62" s="7">
        <f t="shared" si="2"/>
        <v>12500</v>
      </c>
      <c r="H62" s="7">
        <f t="shared" si="3"/>
        <v>220833.33333333334</v>
      </c>
      <c r="I62" s="2"/>
      <c r="J62" s="2"/>
      <c r="K62" s="2"/>
      <c r="L62" s="2"/>
      <c r="M62" s="2"/>
      <c r="N62" s="2"/>
      <c r="O62" s="2"/>
      <c r="P62" s="3"/>
    </row>
    <row r="63" spans="1:16" ht="22.5">
      <c r="A63" s="11">
        <v>269</v>
      </c>
      <c r="B63" s="5" t="s">
        <v>34</v>
      </c>
      <c r="C63" s="6">
        <v>550000</v>
      </c>
      <c r="D63" s="5">
        <f>'88'!D63+6</f>
        <v>13</v>
      </c>
      <c r="E63" s="5">
        <v>10</v>
      </c>
      <c r="F63" s="7">
        <f>'88'!F63</f>
        <v>32083.333333333332</v>
      </c>
      <c r="G63" s="7">
        <f t="shared" si="2"/>
        <v>27500</v>
      </c>
      <c r="H63" s="7">
        <f t="shared" si="3"/>
        <v>490416.6666666667</v>
      </c>
      <c r="I63" s="2"/>
      <c r="J63" s="2"/>
      <c r="K63" s="2"/>
      <c r="L63" s="2"/>
      <c r="M63" s="2"/>
      <c r="N63" s="2"/>
      <c r="O63" s="2"/>
      <c r="P63" s="3"/>
    </row>
    <row r="64" spans="1:16" ht="22.5">
      <c r="A64" s="11">
        <v>272</v>
      </c>
      <c r="B64" s="5" t="s">
        <v>19</v>
      </c>
      <c r="C64" s="6">
        <v>165000</v>
      </c>
      <c r="D64" s="5">
        <f>'88'!D64+6</f>
        <v>13</v>
      </c>
      <c r="E64" s="5">
        <v>4</v>
      </c>
      <c r="F64" s="7">
        <f>'88'!F64</f>
        <v>24062.5</v>
      </c>
      <c r="G64" s="7">
        <f t="shared" si="2"/>
        <v>20625</v>
      </c>
      <c r="H64" s="7">
        <f t="shared" si="3"/>
        <v>120312.5</v>
      </c>
      <c r="I64" s="2"/>
      <c r="J64" s="2"/>
      <c r="K64" s="2"/>
      <c r="L64" s="2"/>
      <c r="M64" s="2"/>
      <c r="N64" s="2"/>
      <c r="O64" s="2"/>
      <c r="P64" s="3"/>
    </row>
    <row r="65" spans="1:16" ht="22.5">
      <c r="A65" s="11">
        <v>277</v>
      </c>
      <c r="B65" s="5" t="s">
        <v>35</v>
      </c>
      <c r="C65" s="6">
        <f>1300000+5200000</f>
        <v>6500000</v>
      </c>
      <c r="D65" s="5">
        <f>'88'!D65+6</f>
        <v>13</v>
      </c>
      <c r="E65" s="5">
        <v>10</v>
      </c>
      <c r="F65" s="7">
        <f>'88'!F65</f>
        <v>379166.6666666667</v>
      </c>
      <c r="G65" s="7">
        <f t="shared" si="2"/>
        <v>325000</v>
      </c>
      <c r="H65" s="7">
        <f t="shared" si="3"/>
        <v>5795833.333333333</v>
      </c>
      <c r="I65" s="2"/>
      <c r="J65" s="2"/>
      <c r="K65" s="2"/>
      <c r="L65" s="2"/>
      <c r="M65" s="2"/>
      <c r="N65" s="2"/>
      <c r="O65" s="2"/>
      <c r="P65" s="3"/>
    </row>
    <row r="66" spans="1:16" ht="22.5">
      <c r="A66" s="11">
        <v>423</v>
      </c>
      <c r="B66" s="5" t="s">
        <v>37</v>
      </c>
      <c r="C66" s="6">
        <v>3350000</v>
      </c>
      <c r="D66" s="5">
        <f>'88'!D66+6</f>
        <v>11</v>
      </c>
      <c r="E66" s="5">
        <v>10</v>
      </c>
      <c r="F66" s="7">
        <f>'88'!F66</f>
        <v>139583.33333333334</v>
      </c>
      <c r="G66" s="7">
        <f t="shared" si="2"/>
        <v>167500</v>
      </c>
      <c r="H66" s="7">
        <f t="shared" si="3"/>
        <v>3042916.6666666665</v>
      </c>
      <c r="I66" s="2"/>
      <c r="J66" s="2"/>
      <c r="K66" s="2"/>
      <c r="L66" s="2"/>
      <c r="M66" s="2"/>
      <c r="N66" s="2"/>
      <c r="O66" s="2"/>
      <c r="P66" s="3"/>
    </row>
    <row r="67" spans="1:16" ht="22.5">
      <c r="A67" s="11">
        <v>427</v>
      </c>
      <c r="B67" s="5" t="s">
        <v>78</v>
      </c>
      <c r="C67" s="6">
        <v>48000000</v>
      </c>
      <c r="D67" s="5">
        <v>5</v>
      </c>
      <c r="E67" s="5"/>
      <c r="F67" s="7">
        <v>0</v>
      </c>
      <c r="G67" s="7">
        <v>0</v>
      </c>
      <c r="H67" s="7">
        <f t="shared" si="3"/>
        <v>48000000</v>
      </c>
      <c r="I67" s="2"/>
      <c r="J67" s="2"/>
      <c r="K67" s="2"/>
      <c r="L67" s="2"/>
      <c r="M67" s="2"/>
      <c r="N67" s="2"/>
      <c r="O67" s="2"/>
      <c r="P67" s="3"/>
    </row>
    <row r="68" spans="1:16" ht="22.5">
      <c r="A68" s="11">
        <v>434</v>
      </c>
      <c r="B68" s="5" t="s">
        <v>63</v>
      </c>
      <c r="C68" s="6">
        <v>600000</v>
      </c>
      <c r="D68" s="5">
        <f>'88'!D68+6</f>
        <v>11</v>
      </c>
      <c r="E68" s="5">
        <v>10</v>
      </c>
      <c r="F68" s="7">
        <f>'88'!F68</f>
        <v>25000</v>
      </c>
      <c r="G68" s="7">
        <f aca="true" t="shared" si="4" ref="G68:G99">C68/E68/2</f>
        <v>30000</v>
      </c>
      <c r="H68" s="7">
        <f t="shared" si="3"/>
        <v>545000</v>
      </c>
      <c r="I68" s="2"/>
      <c r="J68" s="2"/>
      <c r="K68" s="2"/>
      <c r="L68" s="2"/>
      <c r="M68" s="2"/>
      <c r="N68" s="2"/>
      <c r="O68" s="2"/>
      <c r="P68" s="3"/>
    </row>
    <row r="69" spans="1:16" ht="22.5">
      <c r="A69" s="11">
        <v>441</v>
      </c>
      <c r="B69" s="5" t="s">
        <v>38</v>
      </c>
      <c r="C69" s="6">
        <v>890000</v>
      </c>
      <c r="D69" s="5">
        <f>'88'!D69+6</f>
        <v>11</v>
      </c>
      <c r="E69" s="5">
        <v>10</v>
      </c>
      <c r="F69" s="7">
        <f>'88'!F69</f>
        <v>37083.333333333336</v>
      </c>
      <c r="G69" s="7">
        <f t="shared" si="4"/>
        <v>44500</v>
      </c>
      <c r="H69" s="7">
        <f aca="true" t="shared" si="5" ref="H69:H100">C69-F69-G69</f>
        <v>808416.6666666666</v>
      </c>
      <c r="I69" s="2"/>
      <c r="J69" s="2"/>
      <c r="K69" s="2"/>
      <c r="L69" s="2"/>
      <c r="M69" s="2"/>
      <c r="N69" s="2"/>
      <c r="O69" s="2"/>
      <c r="P69" s="3"/>
    </row>
    <row r="70" spans="1:16" ht="22.5">
      <c r="A70" s="11">
        <v>451</v>
      </c>
      <c r="B70" s="7" t="s">
        <v>39</v>
      </c>
      <c r="C70" s="6">
        <v>35980000</v>
      </c>
      <c r="D70" s="5">
        <f>'88'!D70+6</f>
        <v>11</v>
      </c>
      <c r="E70" s="5">
        <v>10</v>
      </c>
      <c r="F70" s="7">
        <f>'88'!F70</f>
        <v>1499166.6666666667</v>
      </c>
      <c r="G70" s="7">
        <f t="shared" si="4"/>
        <v>1799000</v>
      </c>
      <c r="H70" s="7">
        <f t="shared" si="5"/>
        <v>32681833.333333336</v>
      </c>
      <c r="I70" s="2"/>
      <c r="J70" s="2"/>
      <c r="K70" s="2"/>
      <c r="L70" s="2"/>
      <c r="M70" s="2"/>
      <c r="N70" s="2"/>
      <c r="O70" s="2"/>
      <c r="P70" s="3"/>
    </row>
    <row r="71" spans="1:16" ht="22.5">
      <c r="A71" s="11">
        <v>451</v>
      </c>
      <c r="B71" s="7" t="s">
        <v>40</v>
      </c>
      <c r="C71" s="6">
        <v>1560000</v>
      </c>
      <c r="D71" s="5">
        <f>'88'!D71+6</f>
        <v>11</v>
      </c>
      <c r="E71" s="5">
        <v>10</v>
      </c>
      <c r="F71" s="7">
        <f>'88'!F71</f>
        <v>65000</v>
      </c>
      <c r="G71" s="7">
        <f t="shared" si="4"/>
        <v>78000</v>
      </c>
      <c r="H71" s="7">
        <f t="shared" si="5"/>
        <v>1417000</v>
      </c>
      <c r="I71" s="2"/>
      <c r="J71" s="2"/>
      <c r="K71" s="2"/>
      <c r="L71" s="2"/>
      <c r="M71" s="2"/>
      <c r="N71" s="2"/>
      <c r="O71" s="2"/>
      <c r="P71" s="3"/>
    </row>
    <row r="72" spans="1:16" ht="22.5">
      <c r="A72" s="11">
        <v>451</v>
      </c>
      <c r="B72" s="7" t="s">
        <v>40</v>
      </c>
      <c r="C72" s="6">
        <v>1560000</v>
      </c>
      <c r="D72" s="5">
        <f>'88'!D72+6</f>
        <v>11</v>
      </c>
      <c r="E72" s="5">
        <v>10</v>
      </c>
      <c r="F72" s="7">
        <f>'88'!F72</f>
        <v>65000</v>
      </c>
      <c r="G72" s="7">
        <f t="shared" si="4"/>
        <v>78000</v>
      </c>
      <c r="H72" s="7">
        <f t="shared" si="5"/>
        <v>1417000</v>
      </c>
      <c r="I72" s="2"/>
      <c r="J72" s="2"/>
      <c r="K72" s="2"/>
      <c r="L72" s="2"/>
      <c r="M72" s="2"/>
      <c r="N72" s="2"/>
      <c r="O72" s="2"/>
      <c r="P72" s="3"/>
    </row>
    <row r="73" spans="1:16" ht="22.5">
      <c r="A73" s="11">
        <v>451</v>
      </c>
      <c r="B73" s="7" t="s">
        <v>41</v>
      </c>
      <c r="C73" s="6">
        <v>14500000</v>
      </c>
      <c r="D73" s="5">
        <f>'88'!D73+6</f>
        <v>11</v>
      </c>
      <c r="E73" s="5">
        <v>10</v>
      </c>
      <c r="F73" s="7">
        <f>'88'!F73</f>
        <v>604166.6666666666</v>
      </c>
      <c r="G73" s="7">
        <f t="shared" si="4"/>
        <v>725000</v>
      </c>
      <c r="H73" s="7">
        <f t="shared" si="5"/>
        <v>13170833.333333334</v>
      </c>
      <c r="I73" s="2"/>
      <c r="J73" s="2"/>
      <c r="K73" s="2"/>
      <c r="L73" s="2"/>
      <c r="M73" s="2"/>
      <c r="N73" s="2"/>
      <c r="O73" s="2"/>
      <c r="P73" s="3"/>
    </row>
    <row r="74" spans="1:16" ht="22.5">
      <c r="A74" s="11">
        <v>451</v>
      </c>
      <c r="B74" s="7" t="s">
        <v>42</v>
      </c>
      <c r="C74" s="6">
        <v>1200000</v>
      </c>
      <c r="D74" s="5">
        <f>'88'!D74+6</f>
        <v>11</v>
      </c>
      <c r="E74" s="5">
        <v>10</v>
      </c>
      <c r="F74" s="7">
        <f>'88'!F74</f>
        <v>50000</v>
      </c>
      <c r="G74" s="7">
        <f t="shared" si="4"/>
        <v>60000</v>
      </c>
      <c r="H74" s="7">
        <f t="shared" si="5"/>
        <v>1090000</v>
      </c>
      <c r="I74" s="2"/>
      <c r="J74" s="2"/>
      <c r="K74" s="2"/>
      <c r="L74" s="2"/>
      <c r="M74" s="2"/>
      <c r="N74" s="2"/>
      <c r="O74" s="2"/>
      <c r="P74" s="3"/>
    </row>
    <row r="75" spans="1:16" ht="22.5">
      <c r="A75" s="11">
        <v>451</v>
      </c>
      <c r="B75" s="7" t="s">
        <v>42</v>
      </c>
      <c r="C75" s="6">
        <v>1200000</v>
      </c>
      <c r="D75" s="5">
        <f>'88'!D75+6</f>
        <v>11</v>
      </c>
      <c r="E75" s="5">
        <v>10</v>
      </c>
      <c r="F75" s="7">
        <f>'88'!F75</f>
        <v>50000</v>
      </c>
      <c r="G75" s="7">
        <f t="shared" si="4"/>
        <v>60000</v>
      </c>
      <c r="H75" s="7">
        <f t="shared" si="5"/>
        <v>1090000</v>
      </c>
      <c r="I75" s="2"/>
      <c r="J75" s="2"/>
      <c r="K75" s="2"/>
      <c r="L75" s="2"/>
      <c r="M75" s="2"/>
      <c r="N75" s="2"/>
      <c r="O75" s="2"/>
      <c r="P75" s="3"/>
    </row>
    <row r="76" spans="1:16" ht="22.5">
      <c r="A76" s="11">
        <v>451</v>
      </c>
      <c r="B76" s="7" t="s">
        <v>42</v>
      </c>
      <c r="C76" s="6">
        <v>1200000</v>
      </c>
      <c r="D76" s="5">
        <f>'88'!D76+6</f>
        <v>11</v>
      </c>
      <c r="E76" s="5">
        <v>10</v>
      </c>
      <c r="F76" s="7">
        <f>'88'!F76</f>
        <v>50000</v>
      </c>
      <c r="G76" s="7">
        <f t="shared" si="4"/>
        <v>60000</v>
      </c>
      <c r="H76" s="7">
        <f t="shared" si="5"/>
        <v>1090000</v>
      </c>
      <c r="I76" s="2"/>
      <c r="J76" s="2"/>
      <c r="K76" s="2"/>
      <c r="L76" s="2"/>
      <c r="M76" s="2"/>
      <c r="N76" s="2"/>
      <c r="O76" s="2"/>
      <c r="P76" s="3"/>
    </row>
    <row r="77" spans="1:16" ht="22.5">
      <c r="A77" s="11">
        <v>451</v>
      </c>
      <c r="B77" s="7" t="s">
        <v>42</v>
      </c>
      <c r="C77" s="6">
        <v>1200000</v>
      </c>
      <c r="D77" s="5">
        <f>'88'!D77+6</f>
        <v>11</v>
      </c>
      <c r="E77" s="5">
        <v>10</v>
      </c>
      <c r="F77" s="7">
        <f>'88'!F77</f>
        <v>50000</v>
      </c>
      <c r="G77" s="7">
        <f t="shared" si="4"/>
        <v>60000</v>
      </c>
      <c r="H77" s="7">
        <f t="shared" si="5"/>
        <v>1090000</v>
      </c>
      <c r="I77" s="2"/>
      <c r="J77" s="2"/>
      <c r="K77" s="2"/>
      <c r="L77" s="2"/>
      <c r="M77" s="2"/>
      <c r="N77" s="2"/>
      <c r="O77" s="2"/>
      <c r="P77" s="3"/>
    </row>
    <row r="78" spans="1:16" ht="22.5">
      <c r="A78" s="11">
        <v>451</v>
      </c>
      <c r="B78" s="7" t="s">
        <v>42</v>
      </c>
      <c r="C78" s="6">
        <v>1200000</v>
      </c>
      <c r="D78" s="5">
        <f>'88'!D78+6</f>
        <v>11</v>
      </c>
      <c r="E78" s="5">
        <v>10</v>
      </c>
      <c r="F78" s="7">
        <f>'88'!F78</f>
        <v>50000</v>
      </c>
      <c r="G78" s="7">
        <f t="shared" si="4"/>
        <v>60000</v>
      </c>
      <c r="H78" s="7">
        <f t="shared" si="5"/>
        <v>1090000</v>
      </c>
      <c r="I78" s="2"/>
      <c r="J78" s="2"/>
      <c r="K78" s="2"/>
      <c r="L78" s="2"/>
      <c r="M78" s="2"/>
      <c r="N78" s="2"/>
      <c r="O78" s="2"/>
      <c r="P78" s="3"/>
    </row>
    <row r="79" spans="1:16" ht="22.5">
      <c r="A79" s="11">
        <v>451</v>
      </c>
      <c r="B79" s="7" t="s">
        <v>42</v>
      </c>
      <c r="C79" s="6">
        <v>1200000</v>
      </c>
      <c r="D79" s="5">
        <f>'88'!D79+6</f>
        <v>11</v>
      </c>
      <c r="E79" s="5">
        <v>10</v>
      </c>
      <c r="F79" s="7">
        <f>'88'!F79</f>
        <v>50000</v>
      </c>
      <c r="G79" s="7">
        <f t="shared" si="4"/>
        <v>60000</v>
      </c>
      <c r="H79" s="7">
        <f t="shared" si="5"/>
        <v>1090000</v>
      </c>
      <c r="I79" s="2"/>
      <c r="J79" s="2"/>
      <c r="K79" s="2"/>
      <c r="L79" s="2"/>
      <c r="M79" s="2"/>
      <c r="N79" s="2"/>
      <c r="O79" s="2"/>
      <c r="P79" s="3"/>
    </row>
    <row r="80" spans="1:16" ht="22.5">
      <c r="A80" s="11">
        <v>451</v>
      </c>
      <c r="B80" s="7" t="s">
        <v>42</v>
      </c>
      <c r="C80" s="6">
        <v>1200000</v>
      </c>
      <c r="D80" s="5">
        <f>'88'!D80+6</f>
        <v>11</v>
      </c>
      <c r="E80" s="5">
        <v>10</v>
      </c>
      <c r="F80" s="7">
        <f>'88'!F80</f>
        <v>50000</v>
      </c>
      <c r="G80" s="7">
        <f t="shared" si="4"/>
        <v>60000</v>
      </c>
      <c r="H80" s="7">
        <f t="shared" si="5"/>
        <v>1090000</v>
      </c>
      <c r="I80" s="2"/>
      <c r="J80" s="2"/>
      <c r="K80" s="2"/>
      <c r="L80" s="2"/>
      <c r="M80" s="2"/>
      <c r="N80" s="2"/>
      <c r="O80" s="2"/>
      <c r="P80" s="3"/>
    </row>
    <row r="81" spans="1:16" ht="22.5">
      <c r="A81" s="11">
        <v>451</v>
      </c>
      <c r="B81" s="7" t="s">
        <v>43</v>
      </c>
      <c r="C81" s="6">
        <v>2200000</v>
      </c>
      <c r="D81" s="5">
        <f>'88'!D81+6</f>
        <v>11</v>
      </c>
      <c r="E81" s="5">
        <v>10</v>
      </c>
      <c r="F81" s="7">
        <f>'88'!F81</f>
        <v>91666.66666666667</v>
      </c>
      <c r="G81" s="7">
        <f t="shared" si="4"/>
        <v>110000</v>
      </c>
      <c r="H81" s="7">
        <f t="shared" si="5"/>
        <v>1998333.3333333335</v>
      </c>
      <c r="I81" s="2"/>
      <c r="J81" s="2"/>
      <c r="K81" s="2"/>
      <c r="L81" s="2"/>
      <c r="M81" s="2"/>
      <c r="N81" s="2"/>
      <c r="O81" s="2"/>
      <c r="P81" s="3"/>
    </row>
    <row r="82" spans="1:16" ht="22.5">
      <c r="A82" s="11">
        <v>451</v>
      </c>
      <c r="B82" s="7" t="s">
        <v>44</v>
      </c>
      <c r="C82" s="6">
        <v>650000</v>
      </c>
      <c r="D82" s="5">
        <f>'88'!D82+6</f>
        <v>11</v>
      </c>
      <c r="E82" s="5">
        <v>10</v>
      </c>
      <c r="F82" s="7">
        <f>'88'!F82</f>
        <v>27083.333333333332</v>
      </c>
      <c r="G82" s="7">
        <f t="shared" si="4"/>
        <v>32500</v>
      </c>
      <c r="H82" s="7">
        <f t="shared" si="5"/>
        <v>590416.6666666666</v>
      </c>
      <c r="I82" s="2"/>
      <c r="J82" s="2"/>
      <c r="K82" s="2"/>
      <c r="L82" s="2"/>
      <c r="M82" s="2"/>
      <c r="N82" s="2"/>
      <c r="O82" s="2"/>
      <c r="P82" s="3"/>
    </row>
    <row r="83" spans="1:16" ht="22.5">
      <c r="A83" s="11">
        <v>451</v>
      </c>
      <c r="B83" s="7" t="s">
        <v>44</v>
      </c>
      <c r="C83" s="6">
        <v>650000</v>
      </c>
      <c r="D83" s="5">
        <f>'88'!D83+6</f>
        <v>11</v>
      </c>
      <c r="E83" s="5">
        <v>10</v>
      </c>
      <c r="F83" s="7">
        <f>'88'!F83</f>
        <v>27083.333333333332</v>
      </c>
      <c r="G83" s="7">
        <f t="shared" si="4"/>
        <v>32500</v>
      </c>
      <c r="H83" s="7">
        <f t="shared" si="5"/>
        <v>590416.6666666666</v>
      </c>
      <c r="I83" s="2"/>
      <c r="J83" s="2"/>
      <c r="K83" s="2"/>
      <c r="L83" s="2"/>
      <c r="M83" s="2"/>
      <c r="N83" s="2"/>
      <c r="O83" s="2"/>
      <c r="P83" s="3"/>
    </row>
    <row r="84" spans="1:16" ht="22.5">
      <c r="A84" s="11">
        <v>451</v>
      </c>
      <c r="B84" s="7" t="s">
        <v>44</v>
      </c>
      <c r="C84" s="6">
        <v>650000</v>
      </c>
      <c r="D84" s="5">
        <f>'88'!D84+6</f>
        <v>11</v>
      </c>
      <c r="E84" s="5">
        <v>10</v>
      </c>
      <c r="F84" s="7">
        <f>'88'!F84</f>
        <v>27083.333333333332</v>
      </c>
      <c r="G84" s="7">
        <f t="shared" si="4"/>
        <v>32500</v>
      </c>
      <c r="H84" s="7">
        <f t="shared" si="5"/>
        <v>590416.6666666666</v>
      </c>
      <c r="I84" s="2"/>
      <c r="J84" s="2"/>
      <c r="K84" s="2"/>
      <c r="L84" s="2"/>
      <c r="M84" s="2"/>
      <c r="N84" s="2"/>
      <c r="O84" s="2"/>
      <c r="P84" s="3"/>
    </row>
    <row r="85" spans="1:16" ht="22.5">
      <c r="A85" s="11">
        <v>451</v>
      </c>
      <c r="B85" s="7" t="s">
        <v>44</v>
      </c>
      <c r="C85" s="6">
        <v>650000</v>
      </c>
      <c r="D85" s="5">
        <f>'88'!D85+6</f>
        <v>11</v>
      </c>
      <c r="E85" s="5">
        <v>10</v>
      </c>
      <c r="F85" s="7">
        <f>'88'!F85</f>
        <v>27083.333333333332</v>
      </c>
      <c r="G85" s="7">
        <f t="shared" si="4"/>
        <v>32500</v>
      </c>
      <c r="H85" s="7">
        <f t="shared" si="5"/>
        <v>590416.6666666666</v>
      </c>
      <c r="I85" s="2"/>
      <c r="J85" s="2"/>
      <c r="K85" s="2"/>
      <c r="L85" s="2"/>
      <c r="M85" s="2"/>
      <c r="N85" s="2"/>
      <c r="O85" s="2"/>
      <c r="P85" s="3"/>
    </row>
    <row r="86" spans="1:16" ht="22.5">
      <c r="A86" s="11">
        <v>451</v>
      </c>
      <c r="B86" s="7" t="s">
        <v>45</v>
      </c>
      <c r="C86" s="6">
        <v>580000</v>
      </c>
      <c r="D86" s="5">
        <f>'88'!D86+6</f>
        <v>11</v>
      </c>
      <c r="E86" s="5">
        <v>10</v>
      </c>
      <c r="F86" s="7">
        <f>'88'!F86</f>
        <v>24166.666666666668</v>
      </c>
      <c r="G86" s="7">
        <f t="shared" si="4"/>
        <v>29000</v>
      </c>
      <c r="H86" s="7">
        <f t="shared" si="5"/>
        <v>526833.3333333334</v>
      </c>
      <c r="I86" s="2"/>
      <c r="J86" s="2"/>
      <c r="K86" s="2"/>
      <c r="L86" s="2"/>
      <c r="M86" s="2"/>
      <c r="N86" s="2"/>
      <c r="O86" s="2"/>
      <c r="P86" s="3"/>
    </row>
    <row r="87" spans="1:16" ht="22.5">
      <c r="A87" s="11">
        <v>451</v>
      </c>
      <c r="B87" s="7" t="s">
        <v>45</v>
      </c>
      <c r="C87" s="6">
        <v>580000</v>
      </c>
      <c r="D87" s="5">
        <f>'88'!D87+6</f>
        <v>11</v>
      </c>
      <c r="E87" s="5">
        <v>10</v>
      </c>
      <c r="F87" s="7">
        <f>'88'!F87</f>
        <v>24166.666666666668</v>
      </c>
      <c r="G87" s="7">
        <f t="shared" si="4"/>
        <v>29000</v>
      </c>
      <c r="H87" s="7">
        <f t="shared" si="5"/>
        <v>526833.3333333334</v>
      </c>
      <c r="I87" s="2"/>
      <c r="J87" s="2"/>
      <c r="K87" s="2"/>
      <c r="L87" s="2"/>
      <c r="M87" s="2"/>
      <c r="N87" s="2"/>
      <c r="O87" s="2"/>
      <c r="P87" s="3"/>
    </row>
    <row r="88" spans="1:16" ht="22.5">
      <c r="A88" s="11">
        <v>451</v>
      </c>
      <c r="B88" s="7" t="s">
        <v>45</v>
      </c>
      <c r="C88" s="6">
        <v>580000</v>
      </c>
      <c r="D88" s="5">
        <f>'88'!D88+6</f>
        <v>11</v>
      </c>
      <c r="E88" s="5">
        <v>10</v>
      </c>
      <c r="F88" s="7">
        <f>'88'!F88</f>
        <v>24166.666666666668</v>
      </c>
      <c r="G88" s="7">
        <f t="shared" si="4"/>
        <v>29000</v>
      </c>
      <c r="H88" s="7">
        <f t="shared" si="5"/>
        <v>526833.3333333334</v>
      </c>
      <c r="I88" s="2"/>
      <c r="J88" s="2"/>
      <c r="K88" s="2"/>
      <c r="L88" s="2"/>
      <c r="M88" s="2"/>
      <c r="N88" s="2"/>
      <c r="O88" s="2"/>
      <c r="P88" s="3"/>
    </row>
    <row r="89" spans="1:16" ht="22.5">
      <c r="A89" s="11">
        <v>451</v>
      </c>
      <c r="B89" s="7" t="s">
        <v>45</v>
      </c>
      <c r="C89" s="6">
        <v>580000</v>
      </c>
      <c r="D89" s="5">
        <f>'88'!D89+6</f>
        <v>11</v>
      </c>
      <c r="E89" s="5">
        <v>10</v>
      </c>
      <c r="F89" s="7">
        <f>'88'!F89</f>
        <v>24166.666666666668</v>
      </c>
      <c r="G89" s="7">
        <f t="shared" si="4"/>
        <v>29000</v>
      </c>
      <c r="H89" s="7">
        <f t="shared" si="5"/>
        <v>526833.3333333334</v>
      </c>
      <c r="I89" s="2"/>
      <c r="J89" s="2"/>
      <c r="K89" s="2"/>
      <c r="L89" s="2"/>
      <c r="M89" s="2"/>
      <c r="N89" s="2"/>
      <c r="O89" s="2"/>
      <c r="P89" s="3"/>
    </row>
    <row r="90" spans="1:16" ht="22.5">
      <c r="A90" s="11">
        <v>451</v>
      </c>
      <c r="B90" s="7" t="s">
        <v>46</v>
      </c>
      <c r="C90" s="6">
        <v>3500000</v>
      </c>
      <c r="D90" s="5">
        <f>'88'!D90+6</f>
        <v>11</v>
      </c>
      <c r="E90" s="5">
        <v>10</v>
      </c>
      <c r="F90" s="7">
        <f>'88'!F90</f>
        <v>145833.33333333334</v>
      </c>
      <c r="G90" s="7">
        <f t="shared" si="4"/>
        <v>175000</v>
      </c>
      <c r="H90" s="7">
        <f t="shared" si="5"/>
        <v>3179166.6666666665</v>
      </c>
      <c r="I90" s="2"/>
      <c r="J90" s="2"/>
      <c r="K90" s="2"/>
      <c r="L90" s="2"/>
      <c r="M90" s="2"/>
      <c r="N90" s="2"/>
      <c r="O90" s="2"/>
      <c r="P90" s="3"/>
    </row>
    <row r="91" spans="1:16" ht="22.5">
      <c r="A91" s="11">
        <v>451</v>
      </c>
      <c r="B91" s="7" t="s">
        <v>46</v>
      </c>
      <c r="C91" s="6">
        <v>3500000</v>
      </c>
      <c r="D91" s="5">
        <f>'88'!D91+6</f>
        <v>11</v>
      </c>
      <c r="E91" s="5">
        <v>10</v>
      </c>
      <c r="F91" s="7">
        <f>'88'!F91</f>
        <v>145833.33333333334</v>
      </c>
      <c r="G91" s="7">
        <f t="shared" si="4"/>
        <v>175000</v>
      </c>
      <c r="H91" s="7">
        <f t="shared" si="5"/>
        <v>3179166.6666666665</v>
      </c>
      <c r="I91" s="2"/>
      <c r="J91" s="2"/>
      <c r="K91" s="2"/>
      <c r="L91" s="2"/>
      <c r="M91" s="2"/>
      <c r="N91" s="2"/>
      <c r="O91" s="2"/>
      <c r="P91" s="3"/>
    </row>
    <row r="92" spans="1:16" ht="22.5">
      <c r="A92" s="11">
        <v>451</v>
      </c>
      <c r="B92" s="7" t="s">
        <v>46</v>
      </c>
      <c r="C92" s="6">
        <v>3500000</v>
      </c>
      <c r="D92" s="5">
        <f>'88'!D92+6</f>
        <v>11</v>
      </c>
      <c r="E92" s="5">
        <v>10</v>
      </c>
      <c r="F92" s="7">
        <f>'88'!F92</f>
        <v>145833.33333333334</v>
      </c>
      <c r="G92" s="7">
        <f t="shared" si="4"/>
        <v>175000</v>
      </c>
      <c r="H92" s="7">
        <f t="shared" si="5"/>
        <v>3179166.6666666665</v>
      </c>
      <c r="I92" s="2"/>
      <c r="J92" s="2"/>
      <c r="K92" s="2"/>
      <c r="L92" s="2"/>
      <c r="M92" s="2"/>
      <c r="N92" s="2"/>
      <c r="O92" s="2"/>
      <c r="P92" s="3"/>
    </row>
    <row r="93" spans="1:16" ht="22.5">
      <c r="A93" s="11">
        <v>451</v>
      </c>
      <c r="B93" s="7" t="s">
        <v>47</v>
      </c>
      <c r="C93" s="6">
        <v>850000</v>
      </c>
      <c r="D93" s="5">
        <f>'88'!D93+6</f>
        <v>11</v>
      </c>
      <c r="E93" s="5">
        <v>10</v>
      </c>
      <c r="F93" s="7">
        <f>'88'!F93</f>
        <v>35416.666666666664</v>
      </c>
      <c r="G93" s="7">
        <f t="shared" si="4"/>
        <v>42500</v>
      </c>
      <c r="H93" s="7">
        <f t="shared" si="5"/>
        <v>772083.3333333334</v>
      </c>
      <c r="I93" s="2"/>
      <c r="J93" s="2"/>
      <c r="K93" s="2"/>
      <c r="L93" s="2"/>
      <c r="M93" s="2"/>
      <c r="N93" s="2"/>
      <c r="O93" s="2"/>
      <c r="P93" s="3"/>
    </row>
    <row r="94" spans="1:16" ht="22.5">
      <c r="A94" s="11">
        <v>451</v>
      </c>
      <c r="B94" s="7" t="s">
        <v>47</v>
      </c>
      <c r="C94" s="6">
        <v>850000</v>
      </c>
      <c r="D94" s="5">
        <f>'88'!D94+6</f>
        <v>11</v>
      </c>
      <c r="E94" s="5">
        <v>10</v>
      </c>
      <c r="F94" s="7">
        <f>'88'!F94</f>
        <v>35416.666666666664</v>
      </c>
      <c r="G94" s="7">
        <f t="shared" si="4"/>
        <v>42500</v>
      </c>
      <c r="H94" s="7">
        <f t="shared" si="5"/>
        <v>772083.3333333334</v>
      </c>
      <c r="I94" s="2"/>
      <c r="J94" s="2"/>
      <c r="K94" s="2"/>
      <c r="L94" s="2"/>
      <c r="M94" s="2"/>
      <c r="N94" s="2"/>
      <c r="O94" s="2"/>
      <c r="P94" s="3"/>
    </row>
    <row r="95" spans="1:16" ht="22.5">
      <c r="A95" s="11">
        <v>451</v>
      </c>
      <c r="B95" s="7" t="s">
        <v>47</v>
      </c>
      <c r="C95" s="6">
        <v>850000</v>
      </c>
      <c r="D95" s="5">
        <f>'88'!D95+6</f>
        <v>11</v>
      </c>
      <c r="E95" s="5">
        <v>10</v>
      </c>
      <c r="F95" s="7">
        <f>'88'!F95</f>
        <v>35416.666666666664</v>
      </c>
      <c r="G95" s="7">
        <f t="shared" si="4"/>
        <v>42500</v>
      </c>
      <c r="H95" s="7">
        <f t="shared" si="5"/>
        <v>772083.3333333334</v>
      </c>
      <c r="I95" s="2"/>
      <c r="J95" s="2"/>
      <c r="K95" s="2"/>
      <c r="L95" s="2"/>
      <c r="M95" s="2"/>
      <c r="N95" s="2"/>
      <c r="O95" s="2"/>
      <c r="P95" s="3"/>
    </row>
    <row r="96" spans="1:16" ht="22.5">
      <c r="A96" s="11">
        <v>451</v>
      </c>
      <c r="B96" s="7" t="s">
        <v>47</v>
      </c>
      <c r="C96" s="6">
        <v>850000</v>
      </c>
      <c r="D96" s="5">
        <f>'88'!D96+6</f>
        <v>11</v>
      </c>
      <c r="E96" s="5">
        <v>10</v>
      </c>
      <c r="F96" s="7">
        <f>'88'!F96</f>
        <v>35416.666666666664</v>
      </c>
      <c r="G96" s="7">
        <f t="shared" si="4"/>
        <v>42500</v>
      </c>
      <c r="H96" s="7">
        <f t="shared" si="5"/>
        <v>772083.3333333334</v>
      </c>
      <c r="I96" s="2"/>
      <c r="J96" s="2"/>
      <c r="K96" s="2"/>
      <c r="L96" s="2"/>
      <c r="M96" s="2"/>
      <c r="N96" s="2"/>
      <c r="O96" s="2"/>
      <c r="P96" s="3"/>
    </row>
    <row r="97" spans="1:16" ht="22.5">
      <c r="A97" s="11">
        <v>451</v>
      </c>
      <c r="B97" s="7" t="s">
        <v>15</v>
      </c>
      <c r="C97" s="6">
        <v>595000</v>
      </c>
      <c r="D97" s="5">
        <f>'88'!D97+6</f>
        <v>11</v>
      </c>
      <c r="E97" s="5">
        <v>10</v>
      </c>
      <c r="F97" s="7">
        <f>'88'!F97</f>
        <v>24791.666666666668</v>
      </c>
      <c r="G97" s="7">
        <f t="shared" si="4"/>
        <v>29750</v>
      </c>
      <c r="H97" s="7">
        <f t="shared" si="5"/>
        <v>540458.3333333334</v>
      </c>
      <c r="I97" s="2"/>
      <c r="J97" s="2"/>
      <c r="K97" s="2"/>
      <c r="L97" s="2"/>
      <c r="M97" s="2"/>
      <c r="N97" s="2"/>
      <c r="O97" s="2"/>
      <c r="P97" s="3"/>
    </row>
    <row r="98" spans="1:16" ht="22.5">
      <c r="A98" s="11">
        <v>451</v>
      </c>
      <c r="B98" s="7" t="s">
        <v>15</v>
      </c>
      <c r="C98" s="6">
        <v>595000</v>
      </c>
      <c r="D98" s="5">
        <f>'88'!D98+6</f>
        <v>11</v>
      </c>
      <c r="E98" s="5">
        <v>10</v>
      </c>
      <c r="F98" s="7">
        <f>'88'!F98</f>
        <v>24791.666666666668</v>
      </c>
      <c r="G98" s="7">
        <f t="shared" si="4"/>
        <v>29750</v>
      </c>
      <c r="H98" s="7">
        <f t="shared" si="5"/>
        <v>540458.3333333334</v>
      </c>
      <c r="I98" s="2"/>
      <c r="J98" s="2"/>
      <c r="K98" s="2"/>
      <c r="L98" s="2"/>
      <c r="M98" s="2"/>
      <c r="N98" s="2"/>
      <c r="O98" s="2"/>
      <c r="P98" s="3"/>
    </row>
    <row r="99" spans="1:16" ht="22.5">
      <c r="A99" s="11">
        <v>451</v>
      </c>
      <c r="B99" s="7" t="s">
        <v>48</v>
      </c>
      <c r="C99" s="6">
        <v>195000</v>
      </c>
      <c r="D99" s="5">
        <f>'88'!D99+6</f>
        <v>11</v>
      </c>
      <c r="E99" s="5">
        <v>10</v>
      </c>
      <c r="F99" s="7">
        <f>'88'!F99</f>
        <v>8125</v>
      </c>
      <c r="G99" s="7">
        <f t="shared" si="4"/>
        <v>9750</v>
      </c>
      <c r="H99" s="7">
        <f t="shared" si="5"/>
        <v>177125</v>
      </c>
      <c r="I99" s="2"/>
      <c r="J99" s="2"/>
      <c r="K99" s="2"/>
      <c r="L99" s="2"/>
      <c r="M99" s="2"/>
      <c r="N99" s="2"/>
      <c r="O99" s="2"/>
      <c r="P99" s="3"/>
    </row>
    <row r="100" spans="1:16" ht="22.5">
      <c r="A100" s="11">
        <v>451</v>
      </c>
      <c r="B100" s="7" t="s">
        <v>48</v>
      </c>
      <c r="C100" s="6">
        <v>195000</v>
      </c>
      <c r="D100" s="5">
        <f>'88'!D100+6</f>
        <v>11</v>
      </c>
      <c r="E100" s="5">
        <v>10</v>
      </c>
      <c r="F100" s="7">
        <f>'88'!F100</f>
        <v>8125</v>
      </c>
      <c r="G100" s="7">
        <f aca="true" t="shared" si="6" ref="G100:G123">C100/E100/2</f>
        <v>9750</v>
      </c>
      <c r="H100" s="7">
        <f t="shared" si="5"/>
        <v>177125</v>
      </c>
      <c r="I100" s="2"/>
      <c r="J100" s="2"/>
      <c r="K100" s="2"/>
      <c r="L100" s="2"/>
      <c r="M100" s="2"/>
      <c r="N100" s="2"/>
      <c r="O100" s="2"/>
      <c r="P100" s="3"/>
    </row>
    <row r="101" spans="1:16" ht="22.5">
      <c r="A101" s="11">
        <v>451</v>
      </c>
      <c r="B101" s="7" t="s">
        <v>48</v>
      </c>
      <c r="C101" s="6">
        <v>195000</v>
      </c>
      <c r="D101" s="5">
        <f>'88'!D101+6</f>
        <v>11</v>
      </c>
      <c r="E101" s="5">
        <v>10</v>
      </c>
      <c r="F101" s="7">
        <f>'88'!F101</f>
        <v>8125</v>
      </c>
      <c r="G101" s="7">
        <f t="shared" si="6"/>
        <v>9750</v>
      </c>
      <c r="H101" s="7">
        <f aca="true" t="shared" si="7" ref="H101:H126">C101-F101-G101</f>
        <v>177125</v>
      </c>
      <c r="I101" s="2"/>
      <c r="J101" s="2"/>
      <c r="K101" s="2"/>
      <c r="L101" s="2"/>
      <c r="M101" s="2"/>
      <c r="N101" s="2"/>
      <c r="O101" s="2"/>
      <c r="P101" s="3"/>
    </row>
    <row r="102" spans="1:16" ht="22.5">
      <c r="A102" s="11">
        <v>451</v>
      </c>
      <c r="B102" s="7" t="s">
        <v>48</v>
      </c>
      <c r="C102" s="6">
        <v>195000</v>
      </c>
      <c r="D102" s="5">
        <f>'88'!D102+6</f>
        <v>11</v>
      </c>
      <c r="E102" s="5">
        <v>10</v>
      </c>
      <c r="F102" s="7">
        <f>'88'!F102</f>
        <v>8125</v>
      </c>
      <c r="G102" s="7">
        <f t="shared" si="6"/>
        <v>9750</v>
      </c>
      <c r="H102" s="7">
        <f t="shared" si="7"/>
        <v>177125</v>
      </c>
      <c r="I102" s="2"/>
      <c r="J102" s="2"/>
      <c r="K102" s="2"/>
      <c r="L102" s="2"/>
      <c r="M102" s="2"/>
      <c r="N102" s="2"/>
      <c r="O102" s="2"/>
      <c r="P102" s="3"/>
    </row>
    <row r="103" spans="1:16" ht="22.5">
      <c r="A103" s="11">
        <v>451</v>
      </c>
      <c r="B103" s="7" t="s">
        <v>49</v>
      </c>
      <c r="C103" s="6">
        <v>840000</v>
      </c>
      <c r="D103" s="5">
        <f>'88'!D103+6</f>
        <v>11</v>
      </c>
      <c r="E103" s="5">
        <v>10</v>
      </c>
      <c r="F103" s="7">
        <f>'88'!F103</f>
        <v>35000</v>
      </c>
      <c r="G103" s="7">
        <f t="shared" si="6"/>
        <v>42000</v>
      </c>
      <c r="H103" s="7">
        <f t="shared" si="7"/>
        <v>763000</v>
      </c>
      <c r="I103" s="2"/>
      <c r="J103" s="2"/>
      <c r="K103" s="2"/>
      <c r="L103" s="2"/>
      <c r="M103" s="2"/>
      <c r="N103" s="2"/>
      <c r="O103" s="2"/>
      <c r="P103" s="3"/>
    </row>
    <row r="104" spans="1:16" ht="22.5">
      <c r="A104" s="11">
        <v>451</v>
      </c>
      <c r="B104" s="7" t="s">
        <v>49</v>
      </c>
      <c r="C104" s="6">
        <v>840000</v>
      </c>
      <c r="D104" s="5">
        <f>'88'!D104+6</f>
        <v>11</v>
      </c>
      <c r="E104" s="5">
        <v>10</v>
      </c>
      <c r="F104" s="7">
        <f>'88'!F104</f>
        <v>35000</v>
      </c>
      <c r="G104" s="7">
        <f t="shared" si="6"/>
        <v>42000</v>
      </c>
      <c r="H104" s="7">
        <f t="shared" si="7"/>
        <v>763000</v>
      </c>
      <c r="I104" s="2"/>
      <c r="J104" s="2"/>
      <c r="K104" s="2"/>
      <c r="L104" s="2"/>
      <c r="M104" s="2"/>
      <c r="N104" s="2"/>
      <c r="O104" s="2"/>
      <c r="P104" s="3"/>
    </row>
    <row r="105" spans="1:16" ht="22.5">
      <c r="A105" s="11">
        <v>451</v>
      </c>
      <c r="B105" s="7" t="s">
        <v>49</v>
      </c>
      <c r="C105" s="6">
        <v>840000</v>
      </c>
      <c r="D105" s="5">
        <f>'88'!D105+6</f>
        <v>11</v>
      </c>
      <c r="E105" s="5">
        <v>10</v>
      </c>
      <c r="F105" s="7">
        <f>'88'!F105</f>
        <v>35000</v>
      </c>
      <c r="G105" s="7">
        <f t="shared" si="6"/>
        <v>42000</v>
      </c>
      <c r="H105" s="7">
        <f t="shared" si="7"/>
        <v>763000</v>
      </c>
      <c r="I105" s="2"/>
      <c r="J105" s="2"/>
      <c r="K105" s="2"/>
      <c r="L105" s="2"/>
      <c r="M105" s="2"/>
      <c r="N105" s="2"/>
      <c r="O105" s="2"/>
      <c r="P105" s="3"/>
    </row>
    <row r="106" spans="1:16" ht="22.5">
      <c r="A106" s="11">
        <v>451</v>
      </c>
      <c r="B106" s="7" t="s">
        <v>49</v>
      </c>
      <c r="C106" s="6">
        <v>840000</v>
      </c>
      <c r="D106" s="5">
        <f>'88'!D106+6</f>
        <v>11</v>
      </c>
      <c r="E106" s="5">
        <v>10</v>
      </c>
      <c r="F106" s="7">
        <f>'88'!F106</f>
        <v>35000</v>
      </c>
      <c r="G106" s="7">
        <f t="shared" si="6"/>
        <v>42000</v>
      </c>
      <c r="H106" s="7">
        <f t="shared" si="7"/>
        <v>763000</v>
      </c>
      <c r="I106" s="2"/>
      <c r="J106" s="2"/>
      <c r="K106" s="2"/>
      <c r="L106" s="2"/>
      <c r="M106" s="2"/>
      <c r="N106" s="2"/>
      <c r="O106" s="2"/>
      <c r="P106" s="3"/>
    </row>
    <row r="107" spans="1:16" ht="22.5">
      <c r="A107" s="11">
        <v>451</v>
      </c>
      <c r="B107" s="7" t="s">
        <v>50</v>
      </c>
      <c r="C107" s="6">
        <v>200000</v>
      </c>
      <c r="D107" s="5">
        <f>'88'!D107+6</f>
        <v>11</v>
      </c>
      <c r="E107" s="5">
        <v>10</v>
      </c>
      <c r="F107" s="7">
        <f>'88'!F107</f>
        <v>8333.333333333334</v>
      </c>
      <c r="G107" s="7">
        <f t="shared" si="6"/>
        <v>10000</v>
      </c>
      <c r="H107" s="7">
        <f t="shared" si="7"/>
        <v>181666.66666666666</v>
      </c>
      <c r="I107" s="2"/>
      <c r="J107" s="2"/>
      <c r="K107" s="2"/>
      <c r="L107" s="2"/>
      <c r="M107" s="2"/>
      <c r="N107" s="2"/>
      <c r="O107" s="2"/>
      <c r="P107" s="3"/>
    </row>
    <row r="108" spans="1:16" ht="22.5">
      <c r="A108" s="11">
        <v>451</v>
      </c>
      <c r="B108" s="7" t="s">
        <v>51</v>
      </c>
      <c r="C108" s="6">
        <v>200000</v>
      </c>
      <c r="D108" s="5">
        <f>'88'!D108+6</f>
        <v>11</v>
      </c>
      <c r="E108" s="5">
        <v>10</v>
      </c>
      <c r="F108" s="7">
        <f>'88'!F108</f>
        <v>8333.333333333334</v>
      </c>
      <c r="G108" s="7">
        <f t="shared" si="6"/>
        <v>10000</v>
      </c>
      <c r="H108" s="7">
        <f t="shared" si="7"/>
        <v>181666.66666666666</v>
      </c>
      <c r="I108" s="2"/>
      <c r="J108" s="2"/>
      <c r="K108" s="2"/>
      <c r="L108" s="2"/>
      <c r="M108" s="2"/>
      <c r="N108" s="2"/>
      <c r="O108" s="2"/>
      <c r="P108" s="3"/>
    </row>
    <row r="109" spans="1:16" ht="22.5">
      <c r="A109" s="11">
        <v>451</v>
      </c>
      <c r="B109" s="7" t="s">
        <v>51</v>
      </c>
      <c r="C109" s="6">
        <v>200000</v>
      </c>
      <c r="D109" s="5">
        <f>'88'!D109+6</f>
        <v>11</v>
      </c>
      <c r="E109" s="5">
        <v>10</v>
      </c>
      <c r="F109" s="7">
        <f>'88'!F109</f>
        <v>8333.333333333334</v>
      </c>
      <c r="G109" s="7">
        <f t="shared" si="6"/>
        <v>10000</v>
      </c>
      <c r="H109" s="7">
        <f t="shared" si="7"/>
        <v>181666.66666666666</v>
      </c>
      <c r="I109" s="2"/>
      <c r="J109" s="2"/>
      <c r="K109" s="2"/>
      <c r="L109" s="2"/>
      <c r="M109" s="2"/>
      <c r="N109" s="2"/>
      <c r="O109" s="2"/>
      <c r="P109" s="3"/>
    </row>
    <row r="110" spans="1:16" ht="22.5">
      <c r="A110" s="11">
        <v>451</v>
      </c>
      <c r="B110" s="7" t="s">
        <v>52</v>
      </c>
      <c r="C110" s="6">
        <v>2530000</v>
      </c>
      <c r="D110" s="5">
        <f>'88'!D110+6</f>
        <v>11</v>
      </c>
      <c r="E110" s="5">
        <v>10</v>
      </c>
      <c r="F110" s="7">
        <f>'88'!F110</f>
        <v>105416.66666666667</v>
      </c>
      <c r="G110" s="7">
        <f t="shared" si="6"/>
        <v>126500</v>
      </c>
      <c r="H110" s="7">
        <f t="shared" si="7"/>
        <v>2298083.3333333335</v>
      </c>
      <c r="I110" s="2"/>
      <c r="J110" s="2"/>
      <c r="K110" s="2"/>
      <c r="L110" s="2"/>
      <c r="M110" s="2"/>
      <c r="N110" s="2"/>
      <c r="O110" s="2"/>
      <c r="P110" s="3"/>
    </row>
    <row r="111" spans="1:16" ht="22.5">
      <c r="A111" s="11">
        <v>451</v>
      </c>
      <c r="B111" s="7" t="s">
        <v>53</v>
      </c>
      <c r="C111" s="6">
        <v>3950000</v>
      </c>
      <c r="D111" s="5">
        <f>'88'!D111+6</f>
        <v>11</v>
      </c>
      <c r="E111" s="5">
        <v>10</v>
      </c>
      <c r="F111" s="7">
        <f>'88'!F111</f>
        <v>164583.33333333334</v>
      </c>
      <c r="G111" s="7">
        <f t="shared" si="6"/>
        <v>197500</v>
      </c>
      <c r="H111" s="7">
        <f t="shared" si="7"/>
        <v>3587916.6666666665</v>
      </c>
      <c r="I111" s="2"/>
      <c r="J111" s="2"/>
      <c r="K111" s="2"/>
      <c r="L111" s="2"/>
      <c r="M111" s="2"/>
      <c r="N111" s="2"/>
      <c r="O111" s="2"/>
      <c r="P111" s="3"/>
    </row>
    <row r="112" spans="1:16" ht="22.5">
      <c r="A112" s="11">
        <v>451</v>
      </c>
      <c r="B112" s="7" t="s">
        <v>54</v>
      </c>
      <c r="C112" s="6">
        <v>1800000</v>
      </c>
      <c r="D112" s="5">
        <f>'88'!D112+6</f>
        <v>11</v>
      </c>
      <c r="E112" s="5">
        <v>10</v>
      </c>
      <c r="F112" s="7">
        <f>'88'!F112</f>
        <v>75000</v>
      </c>
      <c r="G112" s="7">
        <f t="shared" si="6"/>
        <v>90000</v>
      </c>
      <c r="H112" s="7">
        <f t="shared" si="7"/>
        <v>1635000</v>
      </c>
      <c r="I112" s="2"/>
      <c r="J112" s="2"/>
      <c r="K112" s="2"/>
      <c r="L112" s="2"/>
      <c r="M112" s="2"/>
      <c r="N112" s="2"/>
      <c r="O112" s="2"/>
      <c r="P112" s="3"/>
    </row>
    <row r="113" spans="1:16" ht="22.5">
      <c r="A113" s="11">
        <v>532</v>
      </c>
      <c r="B113" s="5" t="s">
        <v>8</v>
      </c>
      <c r="C113" s="6">
        <v>17100000</v>
      </c>
      <c r="D113" s="5">
        <f>'88'!D113+6</f>
        <v>10</v>
      </c>
      <c r="E113" s="5">
        <v>4</v>
      </c>
      <c r="F113" s="7">
        <f>'88'!F113</f>
        <v>1425000</v>
      </c>
      <c r="G113" s="7">
        <f t="shared" si="6"/>
        <v>2137500</v>
      </c>
      <c r="H113" s="7">
        <f t="shared" si="7"/>
        <v>13537500</v>
      </c>
      <c r="I113" s="2"/>
      <c r="J113" s="2"/>
      <c r="K113" s="2"/>
      <c r="L113" s="2"/>
      <c r="M113" s="2"/>
      <c r="N113" s="2"/>
      <c r="O113" s="2"/>
      <c r="P113" s="3"/>
    </row>
    <row r="114" spans="1:16" ht="22.5">
      <c r="A114" s="11">
        <v>569</v>
      </c>
      <c r="B114" s="5" t="s">
        <v>79</v>
      </c>
      <c r="C114" s="6">
        <v>824000</v>
      </c>
      <c r="D114" s="5">
        <v>9</v>
      </c>
      <c r="E114" s="5">
        <v>4</v>
      </c>
      <c r="F114" s="7">
        <v>0</v>
      </c>
      <c r="G114" s="7">
        <f t="shared" si="6"/>
        <v>103000</v>
      </c>
      <c r="H114" s="7">
        <f t="shared" si="7"/>
        <v>721000</v>
      </c>
      <c r="I114" s="2"/>
      <c r="J114" s="2"/>
      <c r="K114" s="2"/>
      <c r="L114" s="2"/>
      <c r="M114" s="2"/>
      <c r="N114" s="2"/>
      <c r="O114" s="2"/>
      <c r="P114" s="3"/>
    </row>
    <row r="115" spans="1:16" ht="22.5">
      <c r="A115" s="11">
        <v>691</v>
      </c>
      <c r="B115" s="7" t="s">
        <v>64</v>
      </c>
      <c r="C115" s="6">
        <v>30000000</v>
      </c>
      <c r="D115" s="5">
        <f>'88'!D115+6</f>
        <v>9</v>
      </c>
      <c r="E115" s="5">
        <v>10</v>
      </c>
      <c r="F115" s="7">
        <f>'88'!F115</f>
        <v>750000</v>
      </c>
      <c r="G115" s="7">
        <f t="shared" si="6"/>
        <v>1500000</v>
      </c>
      <c r="H115" s="7">
        <f t="shared" si="7"/>
        <v>27750000</v>
      </c>
      <c r="I115" s="2"/>
      <c r="J115" s="2"/>
      <c r="K115" s="2"/>
      <c r="L115" s="2"/>
      <c r="M115" s="2"/>
      <c r="N115" s="2"/>
      <c r="O115" s="2"/>
      <c r="P115" s="3"/>
    </row>
    <row r="116" spans="1:16" ht="22.5">
      <c r="A116" s="11">
        <v>732</v>
      </c>
      <c r="B116" s="7" t="s">
        <v>42</v>
      </c>
      <c r="C116" s="6">
        <v>7900000</v>
      </c>
      <c r="D116" s="5">
        <f>'88'!D116+6</f>
        <v>8</v>
      </c>
      <c r="E116" s="5">
        <v>10</v>
      </c>
      <c r="F116" s="7">
        <f>'88'!F116</f>
        <v>131666.66666666666</v>
      </c>
      <c r="G116" s="7">
        <f t="shared" si="6"/>
        <v>395000</v>
      </c>
      <c r="H116" s="7">
        <f t="shared" si="7"/>
        <v>7373333.333333333</v>
      </c>
      <c r="I116" s="2"/>
      <c r="J116" s="2"/>
      <c r="K116" s="2"/>
      <c r="L116" s="2"/>
      <c r="M116" s="2"/>
      <c r="N116" s="2"/>
      <c r="O116" s="2"/>
      <c r="P116" s="3"/>
    </row>
    <row r="117" spans="1:16" ht="22.5">
      <c r="A117" s="11">
        <v>732</v>
      </c>
      <c r="B117" s="7" t="s">
        <v>42</v>
      </c>
      <c r="C117" s="6">
        <v>7900000</v>
      </c>
      <c r="D117" s="5">
        <f>'88'!D117+6</f>
        <v>8</v>
      </c>
      <c r="E117" s="5">
        <v>10</v>
      </c>
      <c r="F117" s="7">
        <f>'88'!F117</f>
        <v>131666.66666666666</v>
      </c>
      <c r="G117" s="7">
        <f t="shared" si="6"/>
        <v>395000</v>
      </c>
      <c r="H117" s="7">
        <f t="shared" si="7"/>
        <v>7373333.333333333</v>
      </c>
      <c r="I117" s="2"/>
      <c r="J117" s="2"/>
      <c r="K117" s="2"/>
      <c r="L117" s="2"/>
      <c r="M117" s="2"/>
      <c r="N117" s="2"/>
      <c r="O117" s="2"/>
      <c r="P117" s="3"/>
    </row>
    <row r="118" spans="1:16" ht="22.5">
      <c r="A118" s="11">
        <v>733</v>
      </c>
      <c r="B118" s="5" t="s">
        <v>59</v>
      </c>
      <c r="C118" s="6">
        <v>3850000</v>
      </c>
      <c r="D118" s="5">
        <f>'88'!D118+6</f>
        <v>8</v>
      </c>
      <c r="E118" s="5">
        <v>4</v>
      </c>
      <c r="F118" s="7">
        <f>'88'!F118</f>
        <v>160416.66666666666</v>
      </c>
      <c r="G118" s="7">
        <f t="shared" si="6"/>
        <v>481250</v>
      </c>
      <c r="H118" s="7">
        <f t="shared" si="7"/>
        <v>3208333.3333333335</v>
      </c>
      <c r="I118" s="2"/>
      <c r="J118" s="2"/>
      <c r="K118" s="2"/>
      <c r="L118" s="2"/>
      <c r="M118" s="2"/>
      <c r="N118" s="2"/>
      <c r="O118" s="2"/>
      <c r="P118" s="3"/>
    </row>
    <row r="119" spans="1:16" ht="22.5">
      <c r="A119" s="11">
        <v>956</v>
      </c>
      <c r="B119" s="7" t="s">
        <v>56</v>
      </c>
      <c r="C119" s="6">
        <v>3500000</v>
      </c>
      <c r="D119" s="5">
        <f>'88'!D119+6</f>
        <v>7</v>
      </c>
      <c r="E119" s="5">
        <v>10</v>
      </c>
      <c r="F119" s="7">
        <f>'88'!F119</f>
        <v>29166.666666666668</v>
      </c>
      <c r="G119" s="7">
        <f t="shared" si="6"/>
        <v>175000</v>
      </c>
      <c r="H119" s="7">
        <f t="shared" si="7"/>
        <v>3295833.3333333335</v>
      </c>
      <c r="I119" s="2"/>
      <c r="J119" s="2"/>
      <c r="K119" s="2"/>
      <c r="L119" s="2"/>
      <c r="M119" s="2"/>
      <c r="N119" s="2"/>
      <c r="O119" s="2"/>
      <c r="P119" s="3"/>
    </row>
    <row r="120" spans="1:16" ht="22.5">
      <c r="A120" s="11">
        <v>956</v>
      </c>
      <c r="B120" s="7" t="s">
        <v>55</v>
      </c>
      <c r="C120" s="6">
        <v>4550000</v>
      </c>
      <c r="D120" s="5">
        <f>'88'!D120+6</f>
        <v>7</v>
      </c>
      <c r="E120" s="5">
        <v>10</v>
      </c>
      <c r="F120" s="7">
        <f>'88'!F120</f>
        <v>37916.666666666664</v>
      </c>
      <c r="G120" s="7">
        <f t="shared" si="6"/>
        <v>227500</v>
      </c>
      <c r="H120" s="7">
        <f t="shared" si="7"/>
        <v>4284583.333333333</v>
      </c>
      <c r="I120" s="2"/>
      <c r="J120" s="2"/>
      <c r="K120" s="2"/>
      <c r="L120" s="2"/>
      <c r="M120" s="2"/>
      <c r="N120" s="2"/>
      <c r="O120" s="2"/>
      <c r="P120" s="3"/>
    </row>
    <row r="121" spans="1:16" ht="22.5">
      <c r="A121" s="11">
        <v>956</v>
      </c>
      <c r="B121" s="5" t="s">
        <v>9</v>
      </c>
      <c r="C121" s="6">
        <v>4766000</v>
      </c>
      <c r="D121" s="5">
        <f>'88'!D121+6</f>
        <v>7</v>
      </c>
      <c r="E121" s="5">
        <v>4</v>
      </c>
      <c r="F121" s="7">
        <f>'88'!F121</f>
        <v>99291.66666666667</v>
      </c>
      <c r="G121" s="7">
        <f t="shared" si="6"/>
        <v>595750</v>
      </c>
      <c r="H121" s="7">
        <f t="shared" si="7"/>
        <v>4070958.333333333</v>
      </c>
      <c r="I121" s="2"/>
      <c r="J121" s="2"/>
      <c r="K121" s="2"/>
      <c r="L121" s="2"/>
      <c r="M121" s="2"/>
      <c r="N121" s="2"/>
      <c r="O121" s="2"/>
      <c r="P121" s="3"/>
    </row>
    <row r="122" spans="1:16" ht="22.5">
      <c r="A122" s="11">
        <v>1060</v>
      </c>
      <c r="B122" s="7" t="s">
        <v>57</v>
      </c>
      <c r="C122" s="6">
        <v>1650000</v>
      </c>
      <c r="D122" s="5">
        <f>'88'!D122+6</f>
        <v>6</v>
      </c>
      <c r="E122" s="5">
        <v>10</v>
      </c>
      <c r="F122" s="7">
        <f>'88'!F122</f>
        <v>0</v>
      </c>
      <c r="G122" s="7">
        <f t="shared" si="6"/>
        <v>82500</v>
      </c>
      <c r="H122" s="7">
        <f t="shared" si="7"/>
        <v>1567500</v>
      </c>
      <c r="I122" s="2"/>
      <c r="J122" s="2"/>
      <c r="K122" s="2"/>
      <c r="L122" s="2"/>
      <c r="M122" s="2"/>
      <c r="N122" s="2"/>
      <c r="O122" s="2"/>
      <c r="P122" s="3"/>
    </row>
    <row r="123" spans="1:16" ht="22.5">
      <c r="A123" s="11">
        <v>1060</v>
      </c>
      <c r="B123" s="7" t="s">
        <v>58</v>
      </c>
      <c r="C123" s="6">
        <v>12350000</v>
      </c>
      <c r="D123" s="5">
        <f>'88'!D123+6</f>
        <v>6</v>
      </c>
      <c r="E123" s="5">
        <v>10</v>
      </c>
      <c r="F123" s="7">
        <f>'88'!F123</f>
        <v>0</v>
      </c>
      <c r="G123" s="7">
        <f t="shared" si="6"/>
        <v>617500</v>
      </c>
      <c r="H123" s="7">
        <f t="shared" si="7"/>
        <v>11732500</v>
      </c>
      <c r="I123" s="2"/>
      <c r="J123" s="2"/>
      <c r="K123" s="2"/>
      <c r="L123" s="2"/>
      <c r="M123" s="2"/>
      <c r="N123" s="2"/>
      <c r="O123" s="2"/>
      <c r="P123" s="3"/>
    </row>
    <row r="124" spans="1:16" ht="22.5">
      <c r="A124" s="28">
        <v>1072</v>
      </c>
      <c r="B124" s="29" t="s">
        <v>80</v>
      </c>
      <c r="C124" s="30">
        <v>7870000</v>
      </c>
      <c r="D124" s="31">
        <v>6</v>
      </c>
      <c r="E124" s="31"/>
      <c r="F124" s="29">
        <v>0</v>
      </c>
      <c r="G124" s="29"/>
      <c r="H124" s="7">
        <f t="shared" si="7"/>
        <v>7870000</v>
      </c>
      <c r="I124" s="32"/>
      <c r="J124" s="32"/>
      <c r="K124" s="32"/>
      <c r="L124" s="32"/>
      <c r="M124" s="32"/>
      <c r="N124" s="32"/>
      <c r="O124" s="32"/>
      <c r="P124" s="33"/>
    </row>
    <row r="125" spans="1:16" ht="22.5">
      <c r="A125" s="28">
        <v>742</v>
      </c>
      <c r="B125" s="29" t="s">
        <v>75</v>
      </c>
      <c r="C125" s="30">
        <v>4500000</v>
      </c>
      <c r="D125" s="31">
        <v>0</v>
      </c>
      <c r="E125" s="31">
        <v>10</v>
      </c>
      <c r="F125" s="29">
        <v>0</v>
      </c>
      <c r="G125" s="29">
        <v>0</v>
      </c>
      <c r="H125" s="7">
        <f t="shared" si="7"/>
        <v>4500000</v>
      </c>
      <c r="I125" s="32"/>
      <c r="J125" s="32"/>
      <c r="K125" s="32"/>
      <c r="L125" s="32"/>
      <c r="M125" s="32"/>
      <c r="N125" s="32"/>
      <c r="O125" s="32"/>
      <c r="P125" s="33"/>
    </row>
    <row r="126" spans="1:16" ht="22.5">
      <c r="A126" s="28">
        <v>742</v>
      </c>
      <c r="B126" s="29" t="s">
        <v>76</v>
      </c>
      <c r="C126" s="30">
        <v>1200000</v>
      </c>
      <c r="D126" s="31">
        <v>0</v>
      </c>
      <c r="E126" s="31">
        <v>10</v>
      </c>
      <c r="F126" s="29">
        <v>0</v>
      </c>
      <c r="G126" s="29">
        <v>0</v>
      </c>
      <c r="H126" s="7">
        <f t="shared" si="7"/>
        <v>1200000</v>
      </c>
      <c r="I126" s="32"/>
      <c r="J126" s="32"/>
      <c r="K126" s="32"/>
      <c r="L126" s="32"/>
      <c r="M126" s="32"/>
      <c r="N126" s="32"/>
      <c r="O126" s="32"/>
      <c r="P126" s="33"/>
    </row>
    <row r="127" spans="1:16" ht="23.25" thickBot="1">
      <c r="A127" s="58"/>
      <c r="B127" s="59"/>
      <c r="C127" s="9">
        <f>SUM(C5:C126)</f>
        <v>374952000</v>
      </c>
      <c r="D127" s="9">
        <f>SUM(D5:D126)</f>
        <v>1569</v>
      </c>
      <c r="E127" s="9">
        <v>0</v>
      </c>
      <c r="F127" s="9">
        <f>SUM(F5:F126)</f>
        <v>22122004.16666668</v>
      </c>
      <c r="G127" s="9">
        <f>SUM(G5:G126)</f>
        <v>21189475</v>
      </c>
      <c r="H127" s="9">
        <f>SUM(H5:H126)</f>
        <v>331640520.83333325</v>
      </c>
      <c r="I127" s="4"/>
      <c r="J127" s="4"/>
      <c r="K127" s="4"/>
      <c r="L127" s="4"/>
      <c r="M127" s="4"/>
      <c r="N127" s="4"/>
      <c r="O127" s="4"/>
      <c r="P127" s="12"/>
    </row>
  </sheetData>
  <sheetProtection/>
  <mergeCells count="4">
    <mergeCell ref="A1:P1"/>
    <mergeCell ref="A2:P2"/>
    <mergeCell ref="I3:P3"/>
    <mergeCell ref="A127:B127"/>
  </mergeCells>
  <printOptions horizontalCentered="1"/>
  <pageMargins left="0.11811023622047245" right="0.11811023622047245" top="0.11811023622047245" bottom="0.11811023622047245" header="0.5118110236220472" footer="0.5118110236220472"/>
  <pageSetup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8"/>
  <sheetViews>
    <sheetView rightToLeft="1" zoomScalePageLayoutView="0" workbookViewId="0" topLeftCell="A1">
      <pane ySplit="3" topLeftCell="A4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7.57421875" style="1" bestFit="1" customWidth="1"/>
    <col min="2" max="2" width="25.28125" style="1" bestFit="1" customWidth="1"/>
    <col min="3" max="3" width="14.00390625" style="1" bestFit="1" customWidth="1"/>
    <col min="4" max="4" width="7.7109375" style="1" bestFit="1" customWidth="1"/>
    <col min="5" max="5" width="8.7109375" style="1" bestFit="1" customWidth="1"/>
    <col min="6" max="6" width="14.421875" style="1" bestFit="1" customWidth="1"/>
    <col min="7" max="7" width="17.00390625" style="1" bestFit="1" customWidth="1"/>
    <col min="8" max="8" width="13.8515625" style="1" bestFit="1" customWidth="1"/>
    <col min="9" max="9" width="15.7109375" style="1" hidden="1" customWidth="1"/>
    <col min="10" max="16" width="4.28125" style="1" hidden="1" customWidth="1"/>
    <col min="17" max="17" width="11.57421875" style="1" bestFit="1" customWidth="1"/>
    <col min="18" max="16384" width="9.140625" style="1" customWidth="1"/>
  </cols>
  <sheetData>
    <row r="1" spans="1:16" ht="22.5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3.25" thickBot="1">
      <c r="A2" s="60" t="s">
        <v>81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26" customFormat="1" ht="22.5">
      <c r="A3" s="27" t="s">
        <v>0</v>
      </c>
      <c r="B3" s="20" t="s">
        <v>1</v>
      </c>
      <c r="C3" s="20" t="s">
        <v>82</v>
      </c>
      <c r="D3" s="21" t="s">
        <v>60</v>
      </c>
      <c r="E3" s="21" t="s">
        <v>68</v>
      </c>
      <c r="F3" s="22" t="s">
        <v>73</v>
      </c>
      <c r="G3" s="22" t="s">
        <v>85</v>
      </c>
      <c r="H3" s="22" t="s">
        <v>62</v>
      </c>
      <c r="I3" s="23" t="s">
        <v>69</v>
      </c>
      <c r="J3" s="24">
        <v>1</v>
      </c>
      <c r="K3" s="24">
        <v>2</v>
      </c>
      <c r="L3" s="24">
        <v>3</v>
      </c>
      <c r="M3" s="24">
        <v>4</v>
      </c>
      <c r="N3" s="24">
        <v>5</v>
      </c>
      <c r="O3" s="24">
        <v>6</v>
      </c>
      <c r="P3" s="25">
        <v>7</v>
      </c>
    </row>
    <row r="4" spans="1:16" ht="22.5">
      <c r="A4" s="11">
        <v>5</v>
      </c>
      <c r="B4" s="5" t="s">
        <v>36</v>
      </c>
      <c r="C4" s="6">
        <v>2100000</v>
      </c>
      <c r="D4" s="5">
        <f>'89'!D5+6</f>
        <v>23</v>
      </c>
      <c r="E4" s="5">
        <v>10</v>
      </c>
      <c r="F4" s="7">
        <f>'89'!F5+'89'!G5</f>
        <v>297500</v>
      </c>
      <c r="G4" s="7">
        <f aca="true" t="shared" si="0" ref="G4:G67">C4/E4/2</f>
        <v>105000</v>
      </c>
      <c r="H4" s="7">
        <f aca="true" t="shared" si="1" ref="H4:H67">C4-F4-G4</f>
        <v>1697500</v>
      </c>
      <c r="I4" s="2"/>
      <c r="J4" s="2"/>
      <c r="K4" s="2"/>
      <c r="L4" s="2"/>
      <c r="M4" s="2"/>
      <c r="N4" s="2"/>
      <c r="O4" s="2"/>
      <c r="P4" s="3"/>
    </row>
    <row r="5" spans="1:16" ht="22.5">
      <c r="A5" s="11">
        <v>7</v>
      </c>
      <c r="B5" s="7" t="s">
        <v>10</v>
      </c>
      <c r="C5" s="6">
        <v>1400000</v>
      </c>
      <c r="D5" s="5">
        <f>'89'!D6+6</f>
        <v>23</v>
      </c>
      <c r="E5" s="5">
        <v>4</v>
      </c>
      <c r="F5" s="7">
        <f>'89'!F6+'89'!G6</f>
        <v>495833.3333333333</v>
      </c>
      <c r="G5" s="7">
        <f t="shared" si="0"/>
        <v>175000</v>
      </c>
      <c r="H5" s="7">
        <f t="shared" si="1"/>
        <v>729166.6666666667</v>
      </c>
      <c r="I5" s="2"/>
      <c r="J5" s="2"/>
      <c r="K5" s="2"/>
      <c r="L5" s="2"/>
      <c r="M5" s="2"/>
      <c r="N5" s="2"/>
      <c r="O5" s="2"/>
      <c r="P5" s="3"/>
    </row>
    <row r="6" spans="1:16" ht="22.5">
      <c r="A6" s="11">
        <v>9</v>
      </c>
      <c r="B6" s="7" t="s">
        <v>11</v>
      </c>
      <c r="C6" s="6">
        <v>3500000</v>
      </c>
      <c r="D6" s="5">
        <f>'89'!D7+6</f>
        <v>23</v>
      </c>
      <c r="E6" s="5">
        <v>10</v>
      </c>
      <c r="F6" s="7">
        <f>'89'!F7+'89'!G7</f>
        <v>495833.3333333333</v>
      </c>
      <c r="G6" s="7">
        <f t="shared" si="0"/>
        <v>175000</v>
      </c>
      <c r="H6" s="7">
        <f t="shared" si="1"/>
        <v>2829166.6666666665</v>
      </c>
      <c r="I6" s="2"/>
      <c r="J6" s="2"/>
      <c r="K6" s="2"/>
      <c r="L6" s="2"/>
      <c r="M6" s="2"/>
      <c r="N6" s="2"/>
      <c r="O6" s="2"/>
      <c r="P6" s="3"/>
    </row>
    <row r="7" spans="1:16" ht="22.5">
      <c r="A7" s="11">
        <v>9</v>
      </c>
      <c r="B7" s="7" t="s">
        <v>12</v>
      </c>
      <c r="C7" s="6">
        <v>620000</v>
      </c>
      <c r="D7" s="5">
        <f>'89'!D8+6</f>
        <v>23</v>
      </c>
      <c r="E7" s="5">
        <v>10</v>
      </c>
      <c r="F7" s="7">
        <f>'89'!F8+'89'!G8</f>
        <v>87833.33333333334</v>
      </c>
      <c r="G7" s="7">
        <f t="shared" si="0"/>
        <v>31000</v>
      </c>
      <c r="H7" s="7">
        <f t="shared" si="1"/>
        <v>501166.6666666666</v>
      </c>
      <c r="I7" s="2"/>
      <c r="J7" s="2"/>
      <c r="K7" s="2"/>
      <c r="L7" s="2"/>
      <c r="M7" s="2"/>
      <c r="N7" s="2"/>
      <c r="O7" s="2"/>
      <c r="P7" s="3"/>
    </row>
    <row r="8" spans="1:16" ht="22.5">
      <c r="A8" s="11">
        <v>9</v>
      </c>
      <c r="B8" s="7" t="s">
        <v>12</v>
      </c>
      <c r="C8" s="6">
        <v>620000</v>
      </c>
      <c r="D8" s="5">
        <f>'89'!D9+6</f>
        <v>23</v>
      </c>
      <c r="E8" s="5">
        <v>10</v>
      </c>
      <c r="F8" s="7">
        <f>'89'!F9+'89'!G9</f>
        <v>87833.33333333334</v>
      </c>
      <c r="G8" s="7">
        <f t="shared" si="0"/>
        <v>31000</v>
      </c>
      <c r="H8" s="7">
        <f t="shared" si="1"/>
        <v>501166.6666666666</v>
      </c>
      <c r="I8" s="2"/>
      <c r="J8" s="2"/>
      <c r="K8" s="2"/>
      <c r="L8" s="2"/>
      <c r="M8" s="2"/>
      <c r="N8" s="2"/>
      <c r="O8" s="2"/>
      <c r="P8" s="3"/>
    </row>
    <row r="9" spans="1:16" ht="22.5">
      <c r="A9" s="11">
        <v>9</v>
      </c>
      <c r="B9" s="7" t="s">
        <v>12</v>
      </c>
      <c r="C9" s="6">
        <v>620000</v>
      </c>
      <c r="D9" s="5">
        <f>'89'!D10+6</f>
        <v>23</v>
      </c>
      <c r="E9" s="5">
        <v>10</v>
      </c>
      <c r="F9" s="7">
        <f>'89'!F10+'89'!G10</f>
        <v>87833.33333333334</v>
      </c>
      <c r="G9" s="7">
        <f t="shared" si="0"/>
        <v>31000</v>
      </c>
      <c r="H9" s="7">
        <f t="shared" si="1"/>
        <v>501166.6666666666</v>
      </c>
      <c r="I9" s="2"/>
      <c r="J9" s="2"/>
      <c r="K9" s="2"/>
      <c r="L9" s="2"/>
      <c r="M9" s="2"/>
      <c r="N9" s="2"/>
      <c r="O9" s="2"/>
      <c r="P9" s="3"/>
    </row>
    <row r="10" spans="1:16" ht="22.5">
      <c r="A10" s="11">
        <v>9</v>
      </c>
      <c r="B10" s="7" t="s">
        <v>12</v>
      </c>
      <c r="C10" s="6">
        <v>620000</v>
      </c>
      <c r="D10" s="5">
        <f>'89'!D11+6</f>
        <v>23</v>
      </c>
      <c r="E10" s="5">
        <v>10</v>
      </c>
      <c r="F10" s="7">
        <f>'89'!F11+'89'!G11</f>
        <v>87833.33333333334</v>
      </c>
      <c r="G10" s="7">
        <f t="shared" si="0"/>
        <v>31000</v>
      </c>
      <c r="H10" s="7">
        <f t="shared" si="1"/>
        <v>501166.6666666666</v>
      </c>
      <c r="I10" s="2"/>
      <c r="J10" s="2"/>
      <c r="K10" s="2"/>
      <c r="L10" s="2"/>
      <c r="M10" s="2"/>
      <c r="N10" s="2"/>
      <c r="O10" s="2"/>
      <c r="P10" s="3"/>
    </row>
    <row r="11" spans="1:16" ht="22.5">
      <c r="A11" s="11">
        <v>9</v>
      </c>
      <c r="B11" s="7" t="s">
        <v>13</v>
      </c>
      <c r="C11" s="8">
        <v>1450000</v>
      </c>
      <c r="D11" s="5">
        <f>'89'!D12+6</f>
        <v>23</v>
      </c>
      <c r="E11" s="5">
        <v>10</v>
      </c>
      <c r="F11" s="7">
        <f>'89'!F12+'89'!G12</f>
        <v>205416.66666666666</v>
      </c>
      <c r="G11" s="7">
        <f t="shared" si="0"/>
        <v>72500</v>
      </c>
      <c r="H11" s="7">
        <f t="shared" si="1"/>
        <v>1172083.3333333333</v>
      </c>
      <c r="I11" s="2"/>
      <c r="J11" s="2"/>
      <c r="K11" s="2"/>
      <c r="L11" s="2"/>
      <c r="M11" s="2"/>
      <c r="N11" s="2"/>
      <c r="O11" s="2"/>
      <c r="P11" s="3"/>
    </row>
    <row r="12" spans="1:16" ht="22.5">
      <c r="A12" s="11">
        <v>9</v>
      </c>
      <c r="B12" s="7" t="s">
        <v>14</v>
      </c>
      <c r="C12" s="6">
        <v>1350000</v>
      </c>
      <c r="D12" s="5">
        <f>'89'!D13+6</f>
        <v>23</v>
      </c>
      <c r="E12" s="5">
        <v>10</v>
      </c>
      <c r="F12" s="7">
        <f>'89'!F13+'89'!G13</f>
        <v>191250</v>
      </c>
      <c r="G12" s="7">
        <f t="shared" si="0"/>
        <v>67500</v>
      </c>
      <c r="H12" s="7">
        <f t="shared" si="1"/>
        <v>1091250</v>
      </c>
      <c r="I12" s="2"/>
      <c r="J12" s="2"/>
      <c r="K12" s="2"/>
      <c r="L12" s="2"/>
      <c r="M12" s="2"/>
      <c r="N12" s="2"/>
      <c r="O12" s="2"/>
      <c r="P12" s="3"/>
    </row>
    <row r="13" spans="1:16" ht="22.5">
      <c r="A13" s="11">
        <v>9</v>
      </c>
      <c r="B13" s="7" t="s">
        <v>15</v>
      </c>
      <c r="C13" s="6">
        <v>1450000</v>
      </c>
      <c r="D13" s="5">
        <f>'89'!D14+6</f>
        <v>23</v>
      </c>
      <c r="E13" s="5">
        <v>10</v>
      </c>
      <c r="F13" s="7">
        <f>'89'!F14+'89'!G14</f>
        <v>205416.66666666666</v>
      </c>
      <c r="G13" s="7">
        <f t="shared" si="0"/>
        <v>72500</v>
      </c>
      <c r="H13" s="7">
        <f t="shared" si="1"/>
        <v>1172083.3333333333</v>
      </c>
      <c r="I13" s="2"/>
      <c r="J13" s="2"/>
      <c r="K13" s="2"/>
      <c r="L13" s="2"/>
      <c r="M13" s="2"/>
      <c r="N13" s="2"/>
      <c r="O13" s="2"/>
      <c r="P13" s="3"/>
    </row>
    <row r="14" spans="1:16" ht="22.5">
      <c r="A14" s="11">
        <v>11</v>
      </c>
      <c r="B14" s="5" t="s">
        <v>17</v>
      </c>
      <c r="C14" s="6">
        <v>1200000</v>
      </c>
      <c r="D14" s="5">
        <f>'89'!D15+6</f>
        <v>23</v>
      </c>
      <c r="E14" s="5">
        <v>4</v>
      </c>
      <c r="F14" s="7">
        <f>'89'!F15+'89'!G15</f>
        <v>425000</v>
      </c>
      <c r="G14" s="7">
        <f t="shared" si="0"/>
        <v>150000</v>
      </c>
      <c r="H14" s="7">
        <f t="shared" si="1"/>
        <v>625000</v>
      </c>
      <c r="I14" s="2"/>
      <c r="J14" s="2"/>
      <c r="K14" s="2"/>
      <c r="L14" s="2"/>
      <c r="M14" s="2"/>
      <c r="N14" s="2"/>
      <c r="O14" s="2"/>
      <c r="P14" s="3"/>
    </row>
    <row r="15" spans="1:16" ht="22.5">
      <c r="A15" s="11">
        <v>11</v>
      </c>
      <c r="B15" s="5" t="s">
        <v>17</v>
      </c>
      <c r="C15" s="6">
        <v>1200000</v>
      </c>
      <c r="D15" s="5">
        <f>'89'!D16+6</f>
        <v>23</v>
      </c>
      <c r="E15" s="5">
        <v>4</v>
      </c>
      <c r="F15" s="7">
        <f>'89'!F16+'89'!G16</f>
        <v>425000</v>
      </c>
      <c r="G15" s="7">
        <f t="shared" si="0"/>
        <v>150000</v>
      </c>
      <c r="H15" s="7">
        <f t="shared" si="1"/>
        <v>625000</v>
      </c>
      <c r="I15" s="2"/>
      <c r="J15" s="2"/>
      <c r="K15" s="2"/>
      <c r="L15" s="2"/>
      <c r="M15" s="2"/>
      <c r="N15" s="2"/>
      <c r="O15" s="2"/>
      <c r="P15" s="3"/>
    </row>
    <row r="16" spans="1:16" ht="22.5">
      <c r="A16" s="11">
        <v>11</v>
      </c>
      <c r="B16" s="7" t="s">
        <v>16</v>
      </c>
      <c r="C16" s="6">
        <v>4000000</v>
      </c>
      <c r="D16" s="5">
        <f>'89'!D17+6</f>
        <v>23</v>
      </c>
      <c r="E16" s="5">
        <v>4</v>
      </c>
      <c r="F16" s="7">
        <f>'89'!F17+'89'!G17</f>
        <v>1416666.6666666665</v>
      </c>
      <c r="G16" s="7">
        <f t="shared" si="0"/>
        <v>500000</v>
      </c>
      <c r="H16" s="7">
        <f t="shared" si="1"/>
        <v>2083333.3333333335</v>
      </c>
      <c r="I16" s="2"/>
      <c r="J16" s="2"/>
      <c r="K16" s="2"/>
      <c r="L16" s="2"/>
      <c r="M16" s="2"/>
      <c r="N16" s="2"/>
      <c r="O16" s="2"/>
      <c r="P16" s="3"/>
    </row>
    <row r="17" spans="1:16" ht="22.5">
      <c r="A17" s="11">
        <v>11</v>
      </c>
      <c r="B17" s="7" t="s">
        <v>16</v>
      </c>
      <c r="C17" s="6">
        <v>4000000</v>
      </c>
      <c r="D17" s="5">
        <f>'89'!D18+6</f>
        <v>23</v>
      </c>
      <c r="E17" s="5">
        <v>4</v>
      </c>
      <c r="F17" s="7">
        <f>'89'!F18+'89'!G18</f>
        <v>1416666.6666666665</v>
      </c>
      <c r="G17" s="7">
        <f t="shared" si="0"/>
        <v>500000</v>
      </c>
      <c r="H17" s="7">
        <f t="shared" si="1"/>
        <v>2083333.3333333335</v>
      </c>
      <c r="I17" s="2"/>
      <c r="J17" s="2"/>
      <c r="K17" s="2"/>
      <c r="L17" s="2"/>
      <c r="M17" s="2"/>
      <c r="N17" s="2"/>
      <c r="O17" s="2"/>
      <c r="P17" s="3"/>
    </row>
    <row r="18" spans="1:16" ht="22.5">
      <c r="A18" s="11">
        <v>11</v>
      </c>
      <c r="B18" s="5" t="s">
        <v>18</v>
      </c>
      <c r="C18" s="6">
        <v>50000</v>
      </c>
      <c r="D18" s="5">
        <f>'89'!D19+6</f>
        <v>23</v>
      </c>
      <c r="E18" s="5">
        <v>4</v>
      </c>
      <c r="F18" s="7">
        <f>'89'!F19+'89'!G19</f>
        <v>17708.333333333336</v>
      </c>
      <c r="G18" s="7">
        <f t="shared" si="0"/>
        <v>6250</v>
      </c>
      <c r="H18" s="7">
        <f t="shared" si="1"/>
        <v>26041.666666666664</v>
      </c>
      <c r="I18" s="2"/>
      <c r="J18" s="2"/>
      <c r="K18" s="2"/>
      <c r="L18" s="2"/>
      <c r="M18" s="2"/>
      <c r="N18" s="2"/>
      <c r="O18" s="2"/>
      <c r="P18" s="3"/>
    </row>
    <row r="19" spans="1:16" ht="22.5">
      <c r="A19" s="11">
        <v>11</v>
      </c>
      <c r="B19" s="5" t="s">
        <v>18</v>
      </c>
      <c r="C19" s="6">
        <v>50000</v>
      </c>
      <c r="D19" s="5">
        <f>'89'!D20+6</f>
        <v>23</v>
      </c>
      <c r="E19" s="5">
        <v>4</v>
      </c>
      <c r="F19" s="7">
        <f>'89'!F20+'89'!G20</f>
        <v>17708.333333333336</v>
      </c>
      <c r="G19" s="7">
        <f t="shared" si="0"/>
        <v>6250</v>
      </c>
      <c r="H19" s="7">
        <f t="shared" si="1"/>
        <v>26041.666666666664</v>
      </c>
      <c r="I19" s="2"/>
      <c r="J19" s="2"/>
      <c r="K19" s="2"/>
      <c r="L19" s="2"/>
      <c r="M19" s="2"/>
      <c r="N19" s="2"/>
      <c r="O19" s="2"/>
      <c r="P19" s="3"/>
    </row>
    <row r="20" spans="1:16" ht="22.5">
      <c r="A20" s="11">
        <v>11</v>
      </c>
      <c r="B20" s="5" t="s">
        <v>19</v>
      </c>
      <c r="C20" s="6">
        <v>200000</v>
      </c>
      <c r="D20" s="5">
        <f>'89'!D21+6</f>
        <v>23</v>
      </c>
      <c r="E20" s="5">
        <v>4</v>
      </c>
      <c r="F20" s="7">
        <f>'89'!F21+'89'!G21</f>
        <v>70833.33333333334</v>
      </c>
      <c r="G20" s="7">
        <f t="shared" si="0"/>
        <v>25000</v>
      </c>
      <c r="H20" s="7">
        <f t="shared" si="1"/>
        <v>104166.66666666666</v>
      </c>
      <c r="I20" s="2"/>
      <c r="J20" s="2"/>
      <c r="K20" s="2"/>
      <c r="L20" s="2"/>
      <c r="M20" s="2"/>
      <c r="N20" s="2"/>
      <c r="O20" s="2"/>
      <c r="P20" s="3"/>
    </row>
    <row r="21" spans="1:16" ht="22.5">
      <c r="A21" s="11">
        <v>11</v>
      </c>
      <c r="B21" s="5" t="s">
        <v>19</v>
      </c>
      <c r="C21" s="6">
        <v>200000</v>
      </c>
      <c r="D21" s="5">
        <f>'89'!D22+6</f>
        <v>23</v>
      </c>
      <c r="E21" s="5">
        <v>4</v>
      </c>
      <c r="F21" s="7">
        <f>'89'!F22+'89'!G22</f>
        <v>70833.33333333334</v>
      </c>
      <c r="G21" s="7">
        <f t="shared" si="0"/>
        <v>25000</v>
      </c>
      <c r="H21" s="7">
        <f t="shared" si="1"/>
        <v>104166.66666666666</v>
      </c>
      <c r="I21" s="2"/>
      <c r="J21" s="2"/>
      <c r="K21" s="2"/>
      <c r="L21" s="2"/>
      <c r="M21" s="2"/>
      <c r="N21" s="2"/>
      <c r="O21" s="2"/>
      <c r="P21" s="3"/>
    </row>
    <row r="22" spans="1:16" ht="22.5">
      <c r="A22" s="11">
        <v>12</v>
      </c>
      <c r="B22" s="5" t="s">
        <v>20</v>
      </c>
      <c r="C22" s="6">
        <v>600000</v>
      </c>
      <c r="D22" s="5">
        <f>'89'!D23+6</f>
        <v>23</v>
      </c>
      <c r="E22" s="5">
        <v>10</v>
      </c>
      <c r="F22" s="7">
        <f>'89'!F23+'89'!G23</f>
        <v>85000</v>
      </c>
      <c r="G22" s="7">
        <f t="shared" si="0"/>
        <v>30000</v>
      </c>
      <c r="H22" s="7">
        <f t="shared" si="1"/>
        <v>485000</v>
      </c>
      <c r="I22" s="2"/>
      <c r="J22" s="2"/>
      <c r="K22" s="2"/>
      <c r="L22" s="2"/>
      <c r="M22" s="2"/>
      <c r="N22" s="2"/>
      <c r="O22" s="2"/>
      <c r="P22" s="3"/>
    </row>
    <row r="23" spans="1:16" ht="22.5">
      <c r="A23" s="11">
        <v>12</v>
      </c>
      <c r="B23" s="5" t="s">
        <v>20</v>
      </c>
      <c r="C23" s="6">
        <v>600000</v>
      </c>
      <c r="D23" s="5">
        <f>'89'!D24+6</f>
        <v>23</v>
      </c>
      <c r="E23" s="5">
        <v>10</v>
      </c>
      <c r="F23" s="7">
        <f>'89'!F24+'89'!G24</f>
        <v>85000</v>
      </c>
      <c r="G23" s="7">
        <f t="shared" si="0"/>
        <v>30000</v>
      </c>
      <c r="H23" s="7">
        <f t="shared" si="1"/>
        <v>485000</v>
      </c>
      <c r="I23" s="2"/>
      <c r="J23" s="2"/>
      <c r="K23" s="2"/>
      <c r="L23" s="2"/>
      <c r="M23" s="2"/>
      <c r="N23" s="2"/>
      <c r="O23" s="2"/>
      <c r="P23" s="3"/>
    </row>
    <row r="24" spans="1:16" ht="22.5">
      <c r="A24" s="11">
        <v>12</v>
      </c>
      <c r="B24" s="7" t="s">
        <v>21</v>
      </c>
      <c r="C24" s="6">
        <f>7490000-1200000</f>
        <v>6290000</v>
      </c>
      <c r="D24" s="5">
        <f>'89'!D25+6</f>
        <v>23</v>
      </c>
      <c r="E24" s="5">
        <v>10</v>
      </c>
      <c r="F24" s="7">
        <f>'89'!F25+'89'!G25</f>
        <v>891083.3333333334</v>
      </c>
      <c r="G24" s="7">
        <f t="shared" si="0"/>
        <v>314500</v>
      </c>
      <c r="H24" s="7">
        <f t="shared" si="1"/>
        <v>5084416.666666667</v>
      </c>
      <c r="I24" s="2"/>
      <c r="J24" s="2"/>
      <c r="K24" s="2"/>
      <c r="L24" s="2"/>
      <c r="M24" s="2"/>
      <c r="N24" s="2"/>
      <c r="O24" s="2"/>
      <c r="P24" s="3"/>
    </row>
    <row r="25" spans="1:16" ht="22.5">
      <c r="A25" s="11">
        <v>14</v>
      </c>
      <c r="B25" s="5" t="s">
        <v>22</v>
      </c>
      <c r="C25" s="6">
        <v>400000</v>
      </c>
      <c r="D25" s="5">
        <f>'89'!D26+6</f>
        <v>23</v>
      </c>
      <c r="E25" s="5">
        <v>10</v>
      </c>
      <c r="F25" s="7">
        <f>'89'!F26+'89'!G26</f>
        <v>56666.666666666664</v>
      </c>
      <c r="G25" s="7">
        <f t="shared" si="0"/>
        <v>20000</v>
      </c>
      <c r="H25" s="7">
        <f t="shared" si="1"/>
        <v>323333.3333333333</v>
      </c>
      <c r="I25" s="2"/>
      <c r="J25" s="2"/>
      <c r="K25" s="2"/>
      <c r="L25" s="2"/>
      <c r="M25" s="2"/>
      <c r="N25" s="2"/>
      <c r="O25" s="2"/>
      <c r="P25" s="3"/>
    </row>
    <row r="26" spans="1:16" ht="22.5">
      <c r="A26" s="11">
        <v>14</v>
      </c>
      <c r="B26" s="5" t="s">
        <v>23</v>
      </c>
      <c r="C26" s="6">
        <v>2500000</v>
      </c>
      <c r="D26" s="5">
        <f>'89'!D27+6</f>
        <v>23</v>
      </c>
      <c r="E26" s="5">
        <v>10</v>
      </c>
      <c r="F26" s="7">
        <f>'89'!F27+'89'!G27</f>
        <v>354166.6666666666</v>
      </c>
      <c r="G26" s="7">
        <f t="shared" si="0"/>
        <v>125000</v>
      </c>
      <c r="H26" s="7">
        <f t="shared" si="1"/>
        <v>2020833.3333333335</v>
      </c>
      <c r="I26" s="2"/>
      <c r="J26" s="2"/>
      <c r="K26" s="2"/>
      <c r="L26" s="2"/>
      <c r="M26" s="2"/>
      <c r="N26" s="2"/>
      <c r="O26" s="2"/>
      <c r="P26" s="3"/>
    </row>
    <row r="27" spans="1:16" ht="22.5">
      <c r="A27" s="11">
        <v>15</v>
      </c>
      <c r="B27" s="5" t="s">
        <v>24</v>
      </c>
      <c r="C27" s="6">
        <v>10940000</v>
      </c>
      <c r="D27" s="5">
        <f>'89'!D28+6</f>
        <v>23</v>
      </c>
      <c r="E27" s="5">
        <v>10</v>
      </c>
      <c r="F27" s="7">
        <f>'89'!F28+'89'!G28</f>
        <v>1549833.3333333335</v>
      </c>
      <c r="G27" s="7">
        <f t="shared" si="0"/>
        <v>547000</v>
      </c>
      <c r="H27" s="7">
        <f t="shared" si="1"/>
        <v>8843166.666666666</v>
      </c>
      <c r="I27" s="2"/>
      <c r="J27" s="2"/>
      <c r="K27" s="2"/>
      <c r="L27" s="2"/>
      <c r="M27" s="2"/>
      <c r="N27" s="2"/>
      <c r="O27" s="2"/>
      <c r="P27" s="3"/>
    </row>
    <row r="28" spans="1:16" ht="22.5">
      <c r="A28" s="11">
        <v>33</v>
      </c>
      <c r="B28" s="5" t="s">
        <v>25</v>
      </c>
      <c r="C28" s="6">
        <v>1500000</v>
      </c>
      <c r="D28" s="5">
        <f>'89'!D29+6</f>
        <v>22</v>
      </c>
      <c r="E28" s="5">
        <v>10</v>
      </c>
      <c r="F28" s="7">
        <f>'89'!F29+'89'!G29</f>
        <v>200000</v>
      </c>
      <c r="G28" s="7">
        <f t="shared" si="0"/>
        <v>75000</v>
      </c>
      <c r="H28" s="7">
        <f t="shared" si="1"/>
        <v>1225000</v>
      </c>
      <c r="I28" s="2"/>
      <c r="J28" s="2"/>
      <c r="K28" s="2"/>
      <c r="L28" s="2"/>
      <c r="M28" s="2"/>
      <c r="N28" s="2"/>
      <c r="O28" s="2"/>
      <c r="P28" s="3"/>
    </row>
    <row r="29" spans="1:16" ht="22.5">
      <c r="A29" s="11">
        <v>33</v>
      </c>
      <c r="B29" s="5" t="s">
        <v>20</v>
      </c>
      <c r="C29" s="6">
        <v>180000</v>
      </c>
      <c r="D29" s="5">
        <f>'89'!D30+6</f>
        <v>22</v>
      </c>
      <c r="E29" s="5">
        <v>10</v>
      </c>
      <c r="F29" s="7">
        <f>'89'!F30+'89'!G30</f>
        <v>24000</v>
      </c>
      <c r="G29" s="7">
        <f t="shared" si="0"/>
        <v>9000</v>
      </c>
      <c r="H29" s="7">
        <f t="shared" si="1"/>
        <v>147000</v>
      </c>
      <c r="I29" s="2"/>
      <c r="J29" s="2"/>
      <c r="K29" s="2"/>
      <c r="L29" s="2"/>
      <c r="M29" s="2"/>
      <c r="N29" s="2"/>
      <c r="O29" s="2"/>
      <c r="P29" s="3"/>
    </row>
    <row r="30" spans="1:16" ht="22.5">
      <c r="A30" s="11">
        <v>56</v>
      </c>
      <c r="B30" s="5" t="s">
        <v>26</v>
      </c>
      <c r="C30" s="6">
        <v>752500</v>
      </c>
      <c r="D30" s="5">
        <f>'89'!D31+6</f>
        <v>22</v>
      </c>
      <c r="E30" s="5">
        <v>10</v>
      </c>
      <c r="F30" s="7">
        <f>'89'!F31+'89'!G31</f>
        <v>100333.33333333334</v>
      </c>
      <c r="G30" s="7">
        <f t="shared" si="0"/>
        <v>37625</v>
      </c>
      <c r="H30" s="7">
        <f t="shared" si="1"/>
        <v>614541.6666666666</v>
      </c>
      <c r="I30" s="2"/>
      <c r="J30" s="2"/>
      <c r="K30" s="2"/>
      <c r="L30" s="2"/>
      <c r="M30" s="2"/>
      <c r="N30" s="2"/>
      <c r="O30" s="2"/>
      <c r="P30" s="3"/>
    </row>
    <row r="31" spans="1:16" ht="22.5">
      <c r="A31" s="11">
        <v>56</v>
      </c>
      <c r="B31" s="5" t="s">
        <v>26</v>
      </c>
      <c r="C31" s="6">
        <v>752500</v>
      </c>
      <c r="D31" s="5">
        <f>'89'!D32+6</f>
        <v>22</v>
      </c>
      <c r="E31" s="5">
        <v>10</v>
      </c>
      <c r="F31" s="7">
        <f>'89'!F32+'89'!G32</f>
        <v>100333.33333333334</v>
      </c>
      <c r="G31" s="7">
        <f t="shared" si="0"/>
        <v>37625</v>
      </c>
      <c r="H31" s="7">
        <f t="shared" si="1"/>
        <v>614541.6666666666</v>
      </c>
      <c r="I31" s="2"/>
      <c r="J31" s="2"/>
      <c r="K31" s="2"/>
      <c r="L31" s="2"/>
      <c r="M31" s="2"/>
      <c r="N31" s="2"/>
      <c r="O31" s="2"/>
      <c r="P31" s="3"/>
    </row>
    <row r="32" spans="1:16" ht="22.5">
      <c r="A32" s="11">
        <v>56</v>
      </c>
      <c r="B32" s="5" t="s">
        <v>4</v>
      </c>
      <c r="C32" s="6">
        <v>850000</v>
      </c>
      <c r="D32" s="5">
        <f>'89'!D33+6</f>
        <v>22</v>
      </c>
      <c r="E32" s="5">
        <v>10</v>
      </c>
      <c r="F32" s="7">
        <f>'89'!F33+'89'!G33</f>
        <v>113333.33333333333</v>
      </c>
      <c r="G32" s="7">
        <f t="shared" si="0"/>
        <v>42500</v>
      </c>
      <c r="H32" s="7">
        <f t="shared" si="1"/>
        <v>694166.6666666666</v>
      </c>
      <c r="I32" s="2"/>
      <c r="J32" s="2"/>
      <c r="K32" s="2"/>
      <c r="L32" s="2"/>
      <c r="M32" s="2"/>
      <c r="N32" s="2"/>
      <c r="O32" s="2"/>
      <c r="P32" s="3"/>
    </row>
    <row r="33" spans="1:16" ht="22.5">
      <c r="A33" s="11">
        <v>56</v>
      </c>
      <c r="B33" s="5" t="s">
        <v>4</v>
      </c>
      <c r="C33" s="6">
        <v>850000</v>
      </c>
      <c r="D33" s="5">
        <f>'89'!D34+6</f>
        <v>22</v>
      </c>
      <c r="E33" s="5">
        <v>10</v>
      </c>
      <c r="F33" s="7">
        <f>'89'!F34+'89'!G34</f>
        <v>113333.33333333333</v>
      </c>
      <c r="G33" s="7">
        <f t="shared" si="0"/>
        <v>42500</v>
      </c>
      <c r="H33" s="7">
        <f t="shared" si="1"/>
        <v>694166.6666666666</v>
      </c>
      <c r="I33" s="2"/>
      <c r="J33" s="2"/>
      <c r="K33" s="2"/>
      <c r="L33" s="2"/>
      <c r="M33" s="2"/>
      <c r="N33" s="2"/>
      <c r="O33" s="2"/>
      <c r="P33" s="3"/>
    </row>
    <row r="34" spans="1:16" ht="22.5">
      <c r="A34" s="11">
        <v>56</v>
      </c>
      <c r="B34" s="5" t="s">
        <v>4</v>
      </c>
      <c r="C34" s="6">
        <v>850000</v>
      </c>
      <c r="D34" s="5">
        <f>'89'!D35+6</f>
        <v>22</v>
      </c>
      <c r="E34" s="5">
        <v>10</v>
      </c>
      <c r="F34" s="7">
        <f>'89'!F35+'89'!G35</f>
        <v>113333.33333333333</v>
      </c>
      <c r="G34" s="7">
        <f t="shared" si="0"/>
        <v>42500</v>
      </c>
      <c r="H34" s="7">
        <f t="shared" si="1"/>
        <v>694166.6666666666</v>
      </c>
      <c r="I34" s="2"/>
      <c r="J34" s="2"/>
      <c r="K34" s="2"/>
      <c r="L34" s="2"/>
      <c r="M34" s="2"/>
      <c r="N34" s="2"/>
      <c r="O34" s="2"/>
      <c r="P34" s="3"/>
    </row>
    <row r="35" spans="1:16" ht="22.5">
      <c r="A35" s="11">
        <v>56</v>
      </c>
      <c r="B35" s="5" t="s">
        <v>5</v>
      </c>
      <c r="C35" s="6">
        <f>1900000-295000</f>
        <v>1605000</v>
      </c>
      <c r="D35" s="5">
        <f>'89'!D36+6</f>
        <v>22</v>
      </c>
      <c r="E35" s="5">
        <v>10</v>
      </c>
      <c r="F35" s="7">
        <f>'89'!F36+'89'!G36</f>
        <v>214000</v>
      </c>
      <c r="G35" s="7">
        <f t="shared" si="0"/>
        <v>80250</v>
      </c>
      <c r="H35" s="7">
        <f t="shared" si="1"/>
        <v>1310750</v>
      </c>
      <c r="I35" s="2"/>
      <c r="J35" s="2"/>
      <c r="K35" s="2"/>
      <c r="L35" s="2"/>
      <c r="M35" s="2"/>
      <c r="N35" s="2"/>
      <c r="O35" s="2"/>
      <c r="P35" s="3"/>
    </row>
    <row r="36" spans="1:16" ht="22.5">
      <c r="A36" s="11">
        <v>56</v>
      </c>
      <c r="B36" s="5" t="s">
        <v>6</v>
      </c>
      <c r="C36" s="6">
        <v>820000</v>
      </c>
      <c r="D36" s="5">
        <f>'89'!D37+6</f>
        <v>22</v>
      </c>
      <c r="E36" s="5">
        <v>10</v>
      </c>
      <c r="F36" s="7">
        <f>'89'!F37+'89'!G37</f>
        <v>109333.33333333333</v>
      </c>
      <c r="G36" s="7">
        <f t="shared" si="0"/>
        <v>41000</v>
      </c>
      <c r="H36" s="7">
        <f t="shared" si="1"/>
        <v>669666.6666666666</v>
      </c>
      <c r="I36" s="2"/>
      <c r="J36" s="2"/>
      <c r="K36" s="2"/>
      <c r="L36" s="2"/>
      <c r="M36" s="2"/>
      <c r="N36" s="2"/>
      <c r="O36" s="2"/>
      <c r="P36" s="3"/>
    </row>
    <row r="37" spans="1:16" ht="22.5">
      <c r="A37" s="11">
        <v>56</v>
      </c>
      <c r="B37" s="5" t="s">
        <v>6</v>
      </c>
      <c r="C37" s="6">
        <v>820000</v>
      </c>
      <c r="D37" s="5">
        <f>'89'!D38+6</f>
        <v>22</v>
      </c>
      <c r="E37" s="5">
        <v>10</v>
      </c>
      <c r="F37" s="7">
        <f>'89'!F38+'89'!G38</f>
        <v>109333.33333333333</v>
      </c>
      <c r="G37" s="7">
        <f t="shared" si="0"/>
        <v>41000</v>
      </c>
      <c r="H37" s="7">
        <f t="shared" si="1"/>
        <v>669666.6666666666</v>
      </c>
      <c r="I37" s="2"/>
      <c r="J37" s="2"/>
      <c r="K37" s="2"/>
      <c r="L37" s="2"/>
      <c r="M37" s="2"/>
      <c r="N37" s="2"/>
      <c r="O37" s="2"/>
      <c r="P37" s="3"/>
    </row>
    <row r="38" spans="1:16" ht="22.5">
      <c r="A38" s="11">
        <v>56</v>
      </c>
      <c r="B38" s="7" t="s">
        <v>27</v>
      </c>
      <c r="C38" s="6">
        <v>110000</v>
      </c>
      <c r="D38" s="5">
        <f>'89'!D39+6</f>
        <v>22</v>
      </c>
      <c r="E38" s="5">
        <v>10</v>
      </c>
      <c r="F38" s="7">
        <f>'89'!F39+'89'!G39</f>
        <v>14666.666666666666</v>
      </c>
      <c r="G38" s="7">
        <f t="shared" si="0"/>
        <v>5500</v>
      </c>
      <c r="H38" s="7">
        <f t="shared" si="1"/>
        <v>89833.33333333333</v>
      </c>
      <c r="I38" s="2"/>
      <c r="J38" s="2"/>
      <c r="K38" s="2"/>
      <c r="L38" s="2"/>
      <c r="M38" s="2"/>
      <c r="N38" s="2"/>
      <c r="O38" s="2"/>
      <c r="P38" s="3"/>
    </row>
    <row r="39" spans="1:16" ht="22.5">
      <c r="A39" s="11">
        <v>56</v>
      </c>
      <c r="B39" s="7" t="s">
        <v>28</v>
      </c>
      <c r="C39" s="6">
        <v>65000</v>
      </c>
      <c r="D39" s="5">
        <f>'89'!D40+6</f>
        <v>22</v>
      </c>
      <c r="E39" s="5">
        <v>10</v>
      </c>
      <c r="F39" s="7">
        <f>'89'!F40+'89'!G40</f>
        <v>8666.666666666668</v>
      </c>
      <c r="G39" s="7">
        <f t="shared" si="0"/>
        <v>3250</v>
      </c>
      <c r="H39" s="7">
        <f t="shared" si="1"/>
        <v>53083.33333333333</v>
      </c>
      <c r="I39" s="2"/>
      <c r="J39" s="2"/>
      <c r="K39" s="2"/>
      <c r="L39" s="2"/>
      <c r="M39" s="2"/>
      <c r="N39" s="2"/>
      <c r="O39" s="2"/>
      <c r="P39" s="3"/>
    </row>
    <row r="40" spans="1:16" ht="22.5">
      <c r="A40" s="11">
        <v>56</v>
      </c>
      <c r="B40" s="7" t="s">
        <v>28</v>
      </c>
      <c r="C40" s="6">
        <v>65000</v>
      </c>
      <c r="D40" s="5">
        <f>'89'!D41+6</f>
        <v>22</v>
      </c>
      <c r="E40" s="5">
        <v>10</v>
      </c>
      <c r="F40" s="7">
        <f>'89'!F41+'89'!G41</f>
        <v>8666.666666666668</v>
      </c>
      <c r="G40" s="7">
        <f t="shared" si="0"/>
        <v>3250</v>
      </c>
      <c r="H40" s="7">
        <f t="shared" si="1"/>
        <v>53083.33333333333</v>
      </c>
      <c r="I40" s="2"/>
      <c r="J40" s="2"/>
      <c r="K40" s="2"/>
      <c r="L40" s="2"/>
      <c r="M40" s="2"/>
      <c r="N40" s="2"/>
      <c r="O40" s="2"/>
      <c r="P40" s="3"/>
    </row>
    <row r="41" spans="1:16" ht="22.5">
      <c r="A41" s="11">
        <v>56</v>
      </c>
      <c r="B41" s="7" t="s">
        <v>29</v>
      </c>
      <c r="C41" s="6">
        <v>55000</v>
      </c>
      <c r="D41" s="5">
        <f>'89'!D42+6</f>
        <v>22</v>
      </c>
      <c r="E41" s="5">
        <v>10</v>
      </c>
      <c r="F41" s="7">
        <f>'89'!F42+'89'!G42</f>
        <v>7333.333333333333</v>
      </c>
      <c r="G41" s="7">
        <f t="shared" si="0"/>
        <v>2750</v>
      </c>
      <c r="H41" s="7">
        <f t="shared" si="1"/>
        <v>44916.666666666664</v>
      </c>
      <c r="I41" s="2"/>
      <c r="J41" s="2"/>
      <c r="K41" s="2"/>
      <c r="L41" s="2"/>
      <c r="M41" s="2"/>
      <c r="N41" s="2"/>
      <c r="O41" s="2"/>
      <c r="P41" s="3"/>
    </row>
    <row r="42" spans="1:16" ht="22.5">
      <c r="A42" s="11">
        <v>58</v>
      </c>
      <c r="B42" s="5" t="s">
        <v>7</v>
      </c>
      <c r="C42" s="6">
        <v>6940000</v>
      </c>
      <c r="D42" s="5">
        <f>'89'!D43+6</f>
        <v>22</v>
      </c>
      <c r="E42" s="5">
        <v>10</v>
      </c>
      <c r="F42" s="7">
        <f>'89'!F43+'89'!G43</f>
        <v>925333.3333333334</v>
      </c>
      <c r="G42" s="7">
        <f t="shared" si="0"/>
        <v>347000</v>
      </c>
      <c r="H42" s="7">
        <f t="shared" si="1"/>
        <v>5667666.666666667</v>
      </c>
      <c r="I42" s="2"/>
      <c r="J42" s="2"/>
      <c r="K42" s="2"/>
      <c r="L42" s="2"/>
      <c r="M42" s="2"/>
      <c r="N42" s="2"/>
      <c r="O42" s="2"/>
      <c r="P42" s="3"/>
    </row>
    <row r="43" spans="1:16" ht="22.5">
      <c r="A43" s="11">
        <v>144</v>
      </c>
      <c r="B43" s="7" t="s">
        <v>30</v>
      </c>
      <c r="C43" s="6">
        <v>1950000</v>
      </c>
      <c r="D43" s="5">
        <f>'89'!D44+6</f>
        <v>21</v>
      </c>
      <c r="E43" s="5">
        <v>4</v>
      </c>
      <c r="F43" s="7">
        <f>'89'!F44+'89'!G44</f>
        <v>609375</v>
      </c>
      <c r="G43" s="7">
        <f t="shared" si="0"/>
        <v>243750</v>
      </c>
      <c r="H43" s="7">
        <f t="shared" si="1"/>
        <v>1096875</v>
      </c>
      <c r="I43" s="2"/>
      <c r="J43" s="2"/>
      <c r="K43" s="2"/>
      <c r="L43" s="2"/>
      <c r="M43" s="2"/>
      <c r="N43" s="2"/>
      <c r="O43" s="2"/>
      <c r="P43" s="3"/>
    </row>
    <row r="44" spans="1:16" ht="22.5">
      <c r="A44" s="11">
        <v>144</v>
      </c>
      <c r="B44" s="7" t="s">
        <v>30</v>
      </c>
      <c r="C44" s="6">
        <v>1950000</v>
      </c>
      <c r="D44" s="5">
        <f>'89'!D45+6</f>
        <v>21</v>
      </c>
      <c r="E44" s="5">
        <v>4</v>
      </c>
      <c r="F44" s="7">
        <f>'89'!F45+'89'!G45</f>
        <v>609375</v>
      </c>
      <c r="G44" s="7">
        <f t="shared" si="0"/>
        <v>243750</v>
      </c>
      <c r="H44" s="7">
        <f t="shared" si="1"/>
        <v>1096875</v>
      </c>
      <c r="I44" s="2"/>
      <c r="J44" s="2"/>
      <c r="K44" s="2"/>
      <c r="L44" s="2"/>
      <c r="M44" s="2"/>
      <c r="N44" s="2"/>
      <c r="O44" s="2"/>
      <c r="P44" s="3"/>
    </row>
    <row r="45" spans="1:16" ht="22.5">
      <c r="A45" s="11">
        <v>144</v>
      </c>
      <c r="B45" s="7" t="s">
        <v>30</v>
      </c>
      <c r="C45" s="6">
        <v>1950000</v>
      </c>
      <c r="D45" s="5">
        <f>'89'!D46+6</f>
        <v>21</v>
      </c>
      <c r="E45" s="5">
        <v>4</v>
      </c>
      <c r="F45" s="7">
        <f>'89'!F46+'89'!G46</f>
        <v>609375</v>
      </c>
      <c r="G45" s="7">
        <f t="shared" si="0"/>
        <v>243750</v>
      </c>
      <c r="H45" s="7">
        <f t="shared" si="1"/>
        <v>1096875</v>
      </c>
      <c r="I45" s="2"/>
      <c r="J45" s="2"/>
      <c r="K45" s="2"/>
      <c r="L45" s="2"/>
      <c r="M45" s="2"/>
      <c r="N45" s="2"/>
      <c r="O45" s="2"/>
      <c r="P45" s="3"/>
    </row>
    <row r="46" spans="1:16" ht="22.5">
      <c r="A46" s="11">
        <v>144</v>
      </c>
      <c r="B46" s="5" t="s">
        <v>19</v>
      </c>
      <c r="C46" s="6">
        <v>300000</v>
      </c>
      <c r="D46" s="5">
        <f>'89'!D47+6</f>
        <v>21</v>
      </c>
      <c r="E46" s="5">
        <v>4</v>
      </c>
      <c r="F46" s="7">
        <f>'89'!F47+'89'!G47</f>
        <v>93750</v>
      </c>
      <c r="G46" s="7">
        <f t="shared" si="0"/>
        <v>37500</v>
      </c>
      <c r="H46" s="7">
        <f t="shared" si="1"/>
        <v>168750</v>
      </c>
      <c r="I46" s="2"/>
      <c r="J46" s="2"/>
      <c r="K46" s="2"/>
      <c r="L46" s="2"/>
      <c r="M46" s="2"/>
      <c r="N46" s="2"/>
      <c r="O46" s="2"/>
      <c r="P46" s="3"/>
    </row>
    <row r="47" spans="1:16" ht="22.5">
      <c r="A47" s="11">
        <v>144</v>
      </c>
      <c r="B47" s="5" t="s">
        <v>19</v>
      </c>
      <c r="C47" s="6">
        <v>300000</v>
      </c>
      <c r="D47" s="5">
        <f>'89'!D48+6</f>
        <v>21</v>
      </c>
      <c r="E47" s="5">
        <v>4</v>
      </c>
      <c r="F47" s="7">
        <f>'89'!F48+'89'!G48</f>
        <v>93750</v>
      </c>
      <c r="G47" s="7">
        <f t="shared" si="0"/>
        <v>37500</v>
      </c>
      <c r="H47" s="7">
        <f t="shared" si="1"/>
        <v>168750</v>
      </c>
      <c r="I47" s="2"/>
      <c r="J47" s="2"/>
      <c r="K47" s="2"/>
      <c r="L47" s="2"/>
      <c r="M47" s="2"/>
      <c r="N47" s="2"/>
      <c r="O47" s="2"/>
      <c r="P47" s="3"/>
    </row>
    <row r="48" spans="1:16" ht="22.5">
      <c r="A48" s="11">
        <v>144</v>
      </c>
      <c r="B48" s="5" t="s">
        <v>19</v>
      </c>
      <c r="C48" s="6">
        <v>300000</v>
      </c>
      <c r="D48" s="5">
        <f>'89'!D49+6</f>
        <v>21</v>
      </c>
      <c r="E48" s="5">
        <v>4</v>
      </c>
      <c r="F48" s="7">
        <f>'89'!F49+'89'!G49</f>
        <v>93750</v>
      </c>
      <c r="G48" s="7">
        <f t="shared" si="0"/>
        <v>37500</v>
      </c>
      <c r="H48" s="7">
        <f t="shared" si="1"/>
        <v>168750</v>
      </c>
      <c r="I48" s="2"/>
      <c r="J48" s="2"/>
      <c r="K48" s="2"/>
      <c r="L48" s="2"/>
      <c r="M48" s="2"/>
      <c r="N48" s="2"/>
      <c r="O48" s="2"/>
      <c r="P48" s="3"/>
    </row>
    <row r="49" spans="1:16" ht="22.5">
      <c r="A49" s="11">
        <v>144</v>
      </c>
      <c r="B49" s="5" t="s">
        <v>3</v>
      </c>
      <c r="C49" s="6">
        <v>7966000</v>
      </c>
      <c r="D49" s="5">
        <f>'89'!D50+6</f>
        <v>21</v>
      </c>
      <c r="E49" s="5">
        <v>4</v>
      </c>
      <c r="F49" s="7">
        <f>'89'!F50+'89'!G50</f>
        <v>2489375</v>
      </c>
      <c r="G49" s="7">
        <f t="shared" si="0"/>
        <v>995750</v>
      </c>
      <c r="H49" s="7">
        <f t="shared" si="1"/>
        <v>4480875</v>
      </c>
      <c r="I49" s="2"/>
      <c r="J49" s="2"/>
      <c r="K49" s="2"/>
      <c r="L49" s="2"/>
      <c r="M49" s="2"/>
      <c r="N49" s="2"/>
      <c r="O49" s="2"/>
      <c r="P49" s="3"/>
    </row>
    <row r="50" spans="1:16" ht="22.5">
      <c r="A50" s="11">
        <v>144</v>
      </c>
      <c r="B50" s="5" t="s">
        <v>3</v>
      </c>
      <c r="C50" s="6">
        <v>7967000</v>
      </c>
      <c r="D50" s="5">
        <f>'89'!D51+6</f>
        <v>21</v>
      </c>
      <c r="E50" s="5">
        <v>4</v>
      </c>
      <c r="F50" s="7">
        <f>'89'!F51+'89'!G51</f>
        <v>2489687.5</v>
      </c>
      <c r="G50" s="7">
        <f t="shared" si="0"/>
        <v>995875</v>
      </c>
      <c r="H50" s="7">
        <f t="shared" si="1"/>
        <v>4481437.5</v>
      </c>
      <c r="I50" s="2"/>
      <c r="J50" s="2"/>
      <c r="K50" s="2"/>
      <c r="L50" s="2"/>
      <c r="M50" s="2"/>
      <c r="N50" s="2"/>
      <c r="O50" s="2"/>
      <c r="P50" s="3"/>
    </row>
    <row r="51" spans="1:16" ht="22.5">
      <c r="A51" s="11">
        <v>144</v>
      </c>
      <c r="B51" s="5" t="s">
        <v>3</v>
      </c>
      <c r="C51" s="6">
        <v>7967000</v>
      </c>
      <c r="D51" s="5">
        <f>'89'!D52+6</f>
        <v>21</v>
      </c>
      <c r="E51" s="5">
        <v>4</v>
      </c>
      <c r="F51" s="7">
        <f>'89'!F52+'89'!G52</f>
        <v>2489687.5</v>
      </c>
      <c r="G51" s="7">
        <f t="shared" si="0"/>
        <v>995875</v>
      </c>
      <c r="H51" s="7">
        <f t="shared" si="1"/>
        <v>4481437.5</v>
      </c>
      <c r="I51" s="2"/>
      <c r="J51" s="2"/>
      <c r="K51" s="2"/>
      <c r="L51" s="2"/>
      <c r="M51" s="2"/>
      <c r="N51" s="2"/>
      <c r="O51" s="2"/>
      <c r="P51" s="3"/>
    </row>
    <row r="52" spans="1:16" ht="22.5">
      <c r="A52" s="11">
        <v>144</v>
      </c>
      <c r="B52" s="5" t="s">
        <v>18</v>
      </c>
      <c r="C52" s="6">
        <v>50000</v>
      </c>
      <c r="D52" s="5">
        <f>'89'!D53+6</f>
        <v>21</v>
      </c>
      <c r="E52" s="5">
        <v>4</v>
      </c>
      <c r="F52" s="7">
        <f>'89'!F53+'89'!G53</f>
        <v>15625</v>
      </c>
      <c r="G52" s="7">
        <f t="shared" si="0"/>
        <v>6250</v>
      </c>
      <c r="H52" s="7">
        <f t="shared" si="1"/>
        <v>28125</v>
      </c>
      <c r="I52" s="2"/>
      <c r="J52" s="2"/>
      <c r="K52" s="2"/>
      <c r="L52" s="2"/>
      <c r="M52" s="2"/>
      <c r="N52" s="2"/>
      <c r="O52" s="2"/>
      <c r="P52" s="3"/>
    </row>
    <row r="53" spans="1:16" ht="22.5">
      <c r="A53" s="11">
        <v>144</v>
      </c>
      <c r="B53" s="5" t="s">
        <v>18</v>
      </c>
      <c r="C53" s="6">
        <v>50000</v>
      </c>
      <c r="D53" s="5">
        <f>'89'!D54+6</f>
        <v>21</v>
      </c>
      <c r="E53" s="5">
        <v>4</v>
      </c>
      <c r="F53" s="7">
        <f>'89'!F54+'89'!G54</f>
        <v>15625</v>
      </c>
      <c r="G53" s="7">
        <f t="shared" si="0"/>
        <v>6250</v>
      </c>
      <c r="H53" s="7">
        <f t="shared" si="1"/>
        <v>28125</v>
      </c>
      <c r="I53" s="2"/>
      <c r="J53" s="2"/>
      <c r="K53" s="2"/>
      <c r="L53" s="2"/>
      <c r="M53" s="2"/>
      <c r="N53" s="2"/>
      <c r="O53" s="2"/>
      <c r="P53" s="3"/>
    </row>
    <row r="54" spans="1:16" ht="22.5">
      <c r="A54" s="11">
        <v>144</v>
      </c>
      <c r="B54" s="5" t="s">
        <v>18</v>
      </c>
      <c r="C54" s="6">
        <v>50000</v>
      </c>
      <c r="D54" s="5">
        <f>'89'!D55+6</f>
        <v>21</v>
      </c>
      <c r="E54" s="5">
        <v>4</v>
      </c>
      <c r="F54" s="7">
        <f>'89'!F55+'89'!G55</f>
        <v>15625</v>
      </c>
      <c r="G54" s="7">
        <f t="shared" si="0"/>
        <v>6250</v>
      </c>
      <c r="H54" s="7">
        <f t="shared" si="1"/>
        <v>28125</v>
      </c>
      <c r="I54" s="2"/>
      <c r="J54" s="2"/>
      <c r="K54" s="2"/>
      <c r="L54" s="2"/>
      <c r="M54" s="2"/>
      <c r="N54" s="2"/>
      <c r="O54" s="2"/>
      <c r="P54" s="3"/>
    </row>
    <row r="55" spans="1:16" ht="22.5">
      <c r="A55" s="11">
        <v>144</v>
      </c>
      <c r="B55" s="5" t="s">
        <v>65</v>
      </c>
      <c r="C55" s="6">
        <v>3800000</v>
      </c>
      <c r="D55" s="5">
        <f>'89'!D56+6</f>
        <v>21</v>
      </c>
      <c r="E55" s="5">
        <v>4</v>
      </c>
      <c r="F55" s="7">
        <f>'89'!F56+'89'!G56</f>
        <v>1187500</v>
      </c>
      <c r="G55" s="7">
        <f t="shared" si="0"/>
        <v>475000</v>
      </c>
      <c r="H55" s="7">
        <f t="shared" si="1"/>
        <v>2137500</v>
      </c>
      <c r="I55" s="2"/>
      <c r="J55" s="2"/>
      <c r="K55" s="2"/>
      <c r="L55" s="2"/>
      <c r="M55" s="2"/>
      <c r="N55" s="2"/>
      <c r="O55" s="2"/>
      <c r="P55" s="3"/>
    </row>
    <row r="56" spans="1:16" ht="22.5">
      <c r="A56" s="11">
        <v>162</v>
      </c>
      <c r="B56" s="5" t="s">
        <v>31</v>
      </c>
      <c r="C56" s="6">
        <v>7622000</v>
      </c>
      <c r="D56" s="5">
        <f>'89'!D57+6</f>
        <v>21</v>
      </c>
      <c r="E56" s="5">
        <v>10</v>
      </c>
      <c r="F56" s="7">
        <f>'89'!F57+'89'!G57</f>
        <v>952750</v>
      </c>
      <c r="G56" s="7">
        <f t="shared" si="0"/>
        <v>381100</v>
      </c>
      <c r="H56" s="7">
        <f t="shared" si="1"/>
        <v>6288150</v>
      </c>
      <c r="I56" s="2"/>
      <c r="J56" s="2"/>
      <c r="K56" s="2"/>
      <c r="L56" s="2"/>
      <c r="M56" s="2"/>
      <c r="N56" s="2"/>
      <c r="O56" s="2"/>
      <c r="P56" s="3"/>
    </row>
    <row r="57" spans="1:16" ht="22.5">
      <c r="A57" s="11">
        <v>235</v>
      </c>
      <c r="B57" s="5" t="s">
        <v>32</v>
      </c>
      <c r="C57" s="6">
        <v>2180000</v>
      </c>
      <c r="D57" s="5">
        <f>'89'!D58+6</f>
        <v>20</v>
      </c>
      <c r="E57" s="5">
        <v>10</v>
      </c>
      <c r="F57" s="7">
        <f>'89'!F58+'89'!G58</f>
        <v>254333.33333333334</v>
      </c>
      <c r="G57" s="7">
        <f t="shared" si="0"/>
        <v>109000</v>
      </c>
      <c r="H57" s="7">
        <f t="shared" si="1"/>
        <v>1816666.6666666667</v>
      </c>
      <c r="I57" s="2"/>
      <c r="J57" s="2"/>
      <c r="K57" s="2"/>
      <c r="L57" s="2"/>
      <c r="M57" s="2"/>
      <c r="N57" s="2"/>
      <c r="O57" s="2"/>
      <c r="P57" s="3"/>
    </row>
    <row r="58" spans="1:16" ht="22.5">
      <c r="A58" s="11">
        <v>235</v>
      </c>
      <c r="B58" s="5" t="s">
        <v>32</v>
      </c>
      <c r="C58" s="6">
        <v>2180000</v>
      </c>
      <c r="D58" s="5">
        <f>'89'!D59+6</f>
        <v>20</v>
      </c>
      <c r="E58" s="5">
        <v>10</v>
      </c>
      <c r="F58" s="7">
        <f>'89'!F59+'89'!G59</f>
        <v>254333.33333333334</v>
      </c>
      <c r="G58" s="7">
        <f t="shared" si="0"/>
        <v>109000</v>
      </c>
      <c r="H58" s="7">
        <f t="shared" si="1"/>
        <v>1816666.6666666667</v>
      </c>
      <c r="I58" s="2"/>
      <c r="J58" s="2"/>
      <c r="K58" s="2"/>
      <c r="L58" s="2"/>
      <c r="M58" s="2"/>
      <c r="N58" s="2"/>
      <c r="O58" s="2"/>
      <c r="P58" s="3"/>
    </row>
    <row r="59" spans="1:16" ht="22.5">
      <c r="A59" s="11">
        <v>235</v>
      </c>
      <c r="B59" s="7" t="s">
        <v>33</v>
      </c>
      <c r="C59" s="6">
        <v>350000</v>
      </c>
      <c r="D59" s="5">
        <f>'89'!D60+6</f>
        <v>20</v>
      </c>
      <c r="E59" s="5">
        <v>10</v>
      </c>
      <c r="F59" s="7">
        <f>'89'!F60+'89'!G60</f>
        <v>40833.33333333333</v>
      </c>
      <c r="G59" s="7">
        <f t="shared" si="0"/>
        <v>17500</v>
      </c>
      <c r="H59" s="7">
        <f t="shared" si="1"/>
        <v>291666.6666666667</v>
      </c>
      <c r="I59" s="2"/>
      <c r="J59" s="2"/>
      <c r="K59" s="2"/>
      <c r="L59" s="2"/>
      <c r="M59" s="2"/>
      <c r="N59" s="2"/>
      <c r="O59" s="2"/>
      <c r="P59" s="3"/>
    </row>
    <row r="60" spans="1:16" ht="22.5">
      <c r="A60" s="11">
        <v>235</v>
      </c>
      <c r="B60" s="7" t="s">
        <v>33</v>
      </c>
      <c r="C60" s="6">
        <v>350000</v>
      </c>
      <c r="D60" s="5">
        <f>'89'!D61+6</f>
        <v>20</v>
      </c>
      <c r="E60" s="5">
        <v>10</v>
      </c>
      <c r="F60" s="7">
        <f>'89'!F61+'89'!G61</f>
        <v>40833.33333333333</v>
      </c>
      <c r="G60" s="7">
        <f t="shared" si="0"/>
        <v>17500</v>
      </c>
      <c r="H60" s="7">
        <f t="shared" si="1"/>
        <v>291666.6666666667</v>
      </c>
      <c r="I60" s="2"/>
      <c r="J60" s="2"/>
      <c r="K60" s="2"/>
      <c r="L60" s="2"/>
      <c r="M60" s="2"/>
      <c r="N60" s="2"/>
      <c r="O60" s="2"/>
      <c r="P60" s="3"/>
    </row>
    <row r="61" spans="1:16" ht="22.5">
      <c r="A61" s="11">
        <v>235</v>
      </c>
      <c r="B61" s="7" t="s">
        <v>33</v>
      </c>
      <c r="C61" s="6">
        <v>250000</v>
      </c>
      <c r="D61" s="5">
        <f>'89'!D62+6</f>
        <v>20</v>
      </c>
      <c r="E61" s="5">
        <v>10</v>
      </c>
      <c r="F61" s="7">
        <f>'89'!F62+'89'!G62</f>
        <v>29166.666666666668</v>
      </c>
      <c r="G61" s="7">
        <f t="shared" si="0"/>
        <v>12500</v>
      </c>
      <c r="H61" s="7">
        <f t="shared" si="1"/>
        <v>208333.33333333334</v>
      </c>
      <c r="I61" s="2"/>
      <c r="J61" s="2"/>
      <c r="K61" s="2"/>
      <c r="L61" s="2"/>
      <c r="M61" s="2"/>
      <c r="N61" s="2"/>
      <c r="O61" s="2"/>
      <c r="P61" s="3"/>
    </row>
    <row r="62" spans="1:16" ht="22.5">
      <c r="A62" s="11">
        <v>269</v>
      </c>
      <c r="B62" s="5" t="s">
        <v>34</v>
      </c>
      <c r="C62" s="6">
        <v>550000</v>
      </c>
      <c r="D62" s="5">
        <f>'89'!D63+6</f>
        <v>19</v>
      </c>
      <c r="E62" s="5">
        <v>10</v>
      </c>
      <c r="F62" s="7">
        <f>'89'!F63+'89'!G63</f>
        <v>59583.33333333333</v>
      </c>
      <c r="G62" s="7">
        <f t="shared" si="0"/>
        <v>27500</v>
      </c>
      <c r="H62" s="7">
        <f t="shared" si="1"/>
        <v>462916.6666666667</v>
      </c>
      <c r="I62" s="2"/>
      <c r="J62" s="2"/>
      <c r="K62" s="2"/>
      <c r="L62" s="2"/>
      <c r="M62" s="2"/>
      <c r="N62" s="2"/>
      <c r="O62" s="2"/>
      <c r="P62" s="3"/>
    </row>
    <row r="63" spans="1:16" ht="22.5">
      <c r="A63" s="11">
        <v>272</v>
      </c>
      <c r="B63" s="5" t="s">
        <v>19</v>
      </c>
      <c r="C63" s="6">
        <v>165000</v>
      </c>
      <c r="D63" s="5">
        <f>'89'!D64+6</f>
        <v>19</v>
      </c>
      <c r="E63" s="5">
        <v>4</v>
      </c>
      <c r="F63" s="7">
        <f>'89'!F64+'89'!G64</f>
        <v>44687.5</v>
      </c>
      <c r="G63" s="7">
        <f t="shared" si="0"/>
        <v>20625</v>
      </c>
      <c r="H63" s="7">
        <f t="shared" si="1"/>
        <v>99687.5</v>
      </c>
      <c r="I63" s="2"/>
      <c r="J63" s="2"/>
      <c r="K63" s="2"/>
      <c r="L63" s="2"/>
      <c r="M63" s="2"/>
      <c r="N63" s="2"/>
      <c r="O63" s="2"/>
      <c r="P63" s="3"/>
    </row>
    <row r="64" spans="1:16" ht="22.5">
      <c r="A64" s="11">
        <v>277</v>
      </c>
      <c r="B64" s="5" t="s">
        <v>35</v>
      </c>
      <c r="C64" s="6">
        <f>1300000+5200000</f>
        <v>6500000</v>
      </c>
      <c r="D64" s="5">
        <f>'89'!D65+6</f>
        <v>19</v>
      </c>
      <c r="E64" s="5">
        <v>10</v>
      </c>
      <c r="F64" s="7">
        <f>'89'!F65+'89'!G65</f>
        <v>704166.6666666667</v>
      </c>
      <c r="G64" s="7">
        <f t="shared" si="0"/>
        <v>325000</v>
      </c>
      <c r="H64" s="7">
        <f t="shared" si="1"/>
        <v>5470833.333333333</v>
      </c>
      <c r="I64" s="2"/>
      <c r="J64" s="2"/>
      <c r="K64" s="2"/>
      <c r="L64" s="2"/>
      <c r="M64" s="2"/>
      <c r="N64" s="2"/>
      <c r="O64" s="2"/>
      <c r="P64" s="3"/>
    </row>
    <row r="65" spans="1:16" ht="22.5">
      <c r="A65" s="11">
        <v>423</v>
      </c>
      <c r="B65" s="5" t="s">
        <v>37</v>
      </c>
      <c r="C65" s="6">
        <v>3350000</v>
      </c>
      <c r="D65" s="5">
        <f>'89'!D66+6</f>
        <v>17</v>
      </c>
      <c r="E65" s="5">
        <v>10</v>
      </c>
      <c r="F65" s="7">
        <f>'89'!F66+'89'!G66</f>
        <v>307083.3333333334</v>
      </c>
      <c r="G65" s="7">
        <f t="shared" si="0"/>
        <v>167500</v>
      </c>
      <c r="H65" s="7">
        <f t="shared" si="1"/>
        <v>2875416.6666666665</v>
      </c>
      <c r="I65" s="2"/>
      <c r="J65" s="2"/>
      <c r="K65" s="2"/>
      <c r="L65" s="2"/>
      <c r="M65" s="2"/>
      <c r="N65" s="2"/>
      <c r="O65" s="2"/>
      <c r="P65" s="3"/>
    </row>
    <row r="66" spans="1:16" ht="22.5">
      <c r="A66" s="11">
        <v>427</v>
      </c>
      <c r="B66" s="5" t="s">
        <v>78</v>
      </c>
      <c r="C66" s="6">
        <v>48000000</v>
      </c>
      <c r="D66" s="5">
        <f>'89'!D67+6</f>
        <v>11</v>
      </c>
      <c r="E66" s="5">
        <v>0</v>
      </c>
      <c r="F66" s="7">
        <f>'89'!F67+'89'!G67</f>
        <v>0</v>
      </c>
      <c r="G66" s="7">
        <v>0</v>
      </c>
      <c r="H66" s="7">
        <f t="shared" si="1"/>
        <v>48000000</v>
      </c>
      <c r="I66" s="2"/>
      <c r="J66" s="2"/>
      <c r="K66" s="2"/>
      <c r="L66" s="2"/>
      <c r="M66" s="2"/>
      <c r="N66" s="2"/>
      <c r="O66" s="2"/>
      <c r="P66" s="3"/>
    </row>
    <row r="67" spans="1:16" ht="22.5">
      <c r="A67" s="11">
        <v>434</v>
      </c>
      <c r="B67" s="5" t="s">
        <v>63</v>
      </c>
      <c r="C67" s="6">
        <v>600000</v>
      </c>
      <c r="D67" s="5">
        <f>'89'!D68+6</f>
        <v>17</v>
      </c>
      <c r="E67" s="5">
        <v>10</v>
      </c>
      <c r="F67" s="7">
        <f>'89'!F68+'89'!G68</f>
        <v>55000</v>
      </c>
      <c r="G67" s="7">
        <f t="shared" si="0"/>
        <v>30000</v>
      </c>
      <c r="H67" s="7">
        <f t="shared" si="1"/>
        <v>515000</v>
      </c>
      <c r="I67" s="2"/>
      <c r="J67" s="2"/>
      <c r="K67" s="2"/>
      <c r="L67" s="2"/>
      <c r="M67" s="2"/>
      <c r="N67" s="2"/>
      <c r="O67" s="2"/>
      <c r="P67" s="3"/>
    </row>
    <row r="68" spans="1:16" ht="22.5">
      <c r="A68" s="11">
        <v>441</v>
      </c>
      <c r="B68" s="5" t="s">
        <v>38</v>
      </c>
      <c r="C68" s="6">
        <v>890000</v>
      </c>
      <c r="D68" s="5">
        <f>'89'!D69+6</f>
        <v>17</v>
      </c>
      <c r="E68" s="5">
        <v>10</v>
      </c>
      <c r="F68" s="7">
        <f>'89'!F69+'89'!G69</f>
        <v>81583.33333333334</v>
      </c>
      <c r="G68" s="7">
        <f aca="true" t="shared" si="2" ref="G68:G127">C68/E68/2</f>
        <v>44500</v>
      </c>
      <c r="H68" s="7">
        <f aca="true" t="shared" si="3" ref="H68:H127">C68-F68-G68</f>
        <v>763916.6666666666</v>
      </c>
      <c r="I68" s="2"/>
      <c r="J68" s="2"/>
      <c r="K68" s="2"/>
      <c r="L68" s="2"/>
      <c r="M68" s="2"/>
      <c r="N68" s="2"/>
      <c r="O68" s="2"/>
      <c r="P68" s="3"/>
    </row>
    <row r="69" spans="1:16" ht="22.5">
      <c r="A69" s="11">
        <v>451</v>
      </c>
      <c r="B69" s="7" t="s">
        <v>39</v>
      </c>
      <c r="C69" s="6">
        <v>35980000</v>
      </c>
      <c r="D69" s="5">
        <f>'89'!D70+6</f>
        <v>17</v>
      </c>
      <c r="E69" s="5">
        <v>10</v>
      </c>
      <c r="F69" s="7">
        <f>'89'!F70+'89'!G70</f>
        <v>3298166.666666667</v>
      </c>
      <c r="G69" s="7">
        <f t="shared" si="2"/>
        <v>1799000</v>
      </c>
      <c r="H69" s="7">
        <f t="shared" si="3"/>
        <v>30882833.333333332</v>
      </c>
      <c r="I69" s="2"/>
      <c r="J69" s="2"/>
      <c r="K69" s="2"/>
      <c r="L69" s="2"/>
      <c r="M69" s="2"/>
      <c r="N69" s="2"/>
      <c r="O69" s="2"/>
      <c r="P69" s="3"/>
    </row>
    <row r="70" spans="1:16" ht="22.5">
      <c r="A70" s="11">
        <v>451</v>
      </c>
      <c r="B70" s="7" t="s">
        <v>40</v>
      </c>
      <c r="C70" s="6">
        <v>1560000</v>
      </c>
      <c r="D70" s="5">
        <f>'89'!D71+6</f>
        <v>17</v>
      </c>
      <c r="E70" s="5">
        <v>10</v>
      </c>
      <c r="F70" s="7">
        <f>'89'!F71+'89'!G71</f>
        <v>143000</v>
      </c>
      <c r="G70" s="7">
        <f t="shared" si="2"/>
        <v>78000</v>
      </c>
      <c r="H70" s="7">
        <f t="shared" si="3"/>
        <v>1339000</v>
      </c>
      <c r="I70" s="2"/>
      <c r="J70" s="2"/>
      <c r="K70" s="2"/>
      <c r="L70" s="2"/>
      <c r="M70" s="2"/>
      <c r="N70" s="2"/>
      <c r="O70" s="2"/>
      <c r="P70" s="3"/>
    </row>
    <row r="71" spans="1:16" ht="22.5">
      <c r="A71" s="11">
        <v>451</v>
      </c>
      <c r="B71" s="7" t="s">
        <v>40</v>
      </c>
      <c r="C71" s="6">
        <v>1560000</v>
      </c>
      <c r="D71" s="5">
        <f>'89'!D72+6</f>
        <v>17</v>
      </c>
      <c r="E71" s="5">
        <v>10</v>
      </c>
      <c r="F71" s="7">
        <f>'89'!F72+'89'!G72</f>
        <v>143000</v>
      </c>
      <c r="G71" s="7">
        <f t="shared" si="2"/>
        <v>78000</v>
      </c>
      <c r="H71" s="7">
        <f t="shared" si="3"/>
        <v>1339000</v>
      </c>
      <c r="I71" s="2"/>
      <c r="J71" s="2"/>
      <c r="K71" s="2"/>
      <c r="L71" s="2"/>
      <c r="M71" s="2"/>
      <c r="N71" s="2"/>
      <c r="O71" s="2"/>
      <c r="P71" s="3"/>
    </row>
    <row r="72" spans="1:16" ht="22.5">
      <c r="A72" s="11">
        <v>451</v>
      </c>
      <c r="B72" s="7" t="s">
        <v>41</v>
      </c>
      <c r="C72" s="6">
        <v>14500000</v>
      </c>
      <c r="D72" s="5">
        <f>'89'!D73+6</f>
        <v>17</v>
      </c>
      <c r="E72" s="5">
        <v>10</v>
      </c>
      <c r="F72" s="7">
        <f>'89'!F73+'89'!G73</f>
        <v>1329166.6666666665</v>
      </c>
      <c r="G72" s="7">
        <f t="shared" si="2"/>
        <v>725000</v>
      </c>
      <c r="H72" s="7">
        <f t="shared" si="3"/>
        <v>12445833.333333334</v>
      </c>
      <c r="I72" s="2"/>
      <c r="J72" s="2"/>
      <c r="K72" s="2"/>
      <c r="L72" s="2"/>
      <c r="M72" s="2"/>
      <c r="N72" s="2"/>
      <c r="O72" s="2"/>
      <c r="P72" s="3"/>
    </row>
    <row r="73" spans="1:16" ht="22.5">
      <c r="A73" s="11">
        <v>451</v>
      </c>
      <c r="B73" s="7" t="s">
        <v>42</v>
      </c>
      <c r="C73" s="6">
        <v>1200000</v>
      </c>
      <c r="D73" s="5">
        <f>'89'!D74+6</f>
        <v>17</v>
      </c>
      <c r="E73" s="5">
        <v>10</v>
      </c>
      <c r="F73" s="7">
        <f>'89'!F74+'89'!G74</f>
        <v>110000</v>
      </c>
      <c r="G73" s="7">
        <f t="shared" si="2"/>
        <v>60000</v>
      </c>
      <c r="H73" s="7">
        <f t="shared" si="3"/>
        <v>1030000</v>
      </c>
      <c r="I73" s="2"/>
      <c r="J73" s="2"/>
      <c r="K73" s="2"/>
      <c r="L73" s="2"/>
      <c r="M73" s="2"/>
      <c r="N73" s="2"/>
      <c r="O73" s="2"/>
      <c r="P73" s="3"/>
    </row>
    <row r="74" spans="1:16" ht="22.5">
      <c r="A74" s="11">
        <v>451</v>
      </c>
      <c r="B74" s="7" t="s">
        <v>42</v>
      </c>
      <c r="C74" s="6">
        <v>1200000</v>
      </c>
      <c r="D74" s="5">
        <f>'89'!D75+6</f>
        <v>17</v>
      </c>
      <c r="E74" s="5">
        <v>10</v>
      </c>
      <c r="F74" s="7">
        <f>'89'!F75+'89'!G75</f>
        <v>110000</v>
      </c>
      <c r="G74" s="7">
        <f t="shared" si="2"/>
        <v>60000</v>
      </c>
      <c r="H74" s="7">
        <f t="shared" si="3"/>
        <v>1030000</v>
      </c>
      <c r="I74" s="2"/>
      <c r="J74" s="2"/>
      <c r="K74" s="2"/>
      <c r="L74" s="2"/>
      <c r="M74" s="2"/>
      <c r="N74" s="2"/>
      <c r="O74" s="2"/>
      <c r="P74" s="3"/>
    </row>
    <row r="75" spans="1:16" ht="22.5">
      <c r="A75" s="11">
        <v>451</v>
      </c>
      <c r="B75" s="7" t="s">
        <v>42</v>
      </c>
      <c r="C75" s="6">
        <v>1200000</v>
      </c>
      <c r="D75" s="5">
        <f>'89'!D76+6</f>
        <v>17</v>
      </c>
      <c r="E75" s="5">
        <v>10</v>
      </c>
      <c r="F75" s="7">
        <f>'89'!F76+'89'!G76</f>
        <v>110000</v>
      </c>
      <c r="G75" s="7">
        <f t="shared" si="2"/>
        <v>60000</v>
      </c>
      <c r="H75" s="7">
        <f t="shared" si="3"/>
        <v>1030000</v>
      </c>
      <c r="I75" s="2"/>
      <c r="J75" s="2"/>
      <c r="K75" s="2"/>
      <c r="L75" s="2"/>
      <c r="M75" s="2"/>
      <c r="N75" s="2"/>
      <c r="O75" s="2"/>
      <c r="P75" s="3"/>
    </row>
    <row r="76" spans="1:16" ht="22.5">
      <c r="A76" s="11">
        <v>451</v>
      </c>
      <c r="B76" s="7" t="s">
        <v>42</v>
      </c>
      <c r="C76" s="6">
        <v>1200000</v>
      </c>
      <c r="D76" s="5">
        <f>'89'!D77+6</f>
        <v>17</v>
      </c>
      <c r="E76" s="5">
        <v>10</v>
      </c>
      <c r="F76" s="7">
        <f>'89'!F77+'89'!G77</f>
        <v>110000</v>
      </c>
      <c r="G76" s="7">
        <f t="shared" si="2"/>
        <v>60000</v>
      </c>
      <c r="H76" s="7">
        <f t="shared" si="3"/>
        <v>1030000</v>
      </c>
      <c r="I76" s="2"/>
      <c r="J76" s="2"/>
      <c r="K76" s="2"/>
      <c r="L76" s="2"/>
      <c r="M76" s="2"/>
      <c r="N76" s="2"/>
      <c r="O76" s="2"/>
      <c r="P76" s="3"/>
    </row>
    <row r="77" spans="1:16" ht="22.5">
      <c r="A77" s="11">
        <v>451</v>
      </c>
      <c r="B77" s="7" t="s">
        <v>42</v>
      </c>
      <c r="C77" s="6">
        <v>1200000</v>
      </c>
      <c r="D77" s="5">
        <f>'89'!D78+6</f>
        <v>17</v>
      </c>
      <c r="E77" s="5">
        <v>10</v>
      </c>
      <c r="F77" s="7">
        <f>'89'!F78+'89'!G78</f>
        <v>110000</v>
      </c>
      <c r="G77" s="7">
        <f t="shared" si="2"/>
        <v>60000</v>
      </c>
      <c r="H77" s="7">
        <f t="shared" si="3"/>
        <v>1030000</v>
      </c>
      <c r="I77" s="2"/>
      <c r="J77" s="2"/>
      <c r="K77" s="2"/>
      <c r="L77" s="2"/>
      <c r="M77" s="2"/>
      <c r="N77" s="2"/>
      <c r="O77" s="2"/>
      <c r="P77" s="3"/>
    </row>
    <row r="78" spans="1:16" ht="22.5">
      <c r="A78" s="11">
        <v>451</v>
      </c>
      <c r="B78" s="7" t="s">
        <v>42</v>
      </c>
      <c r="C78" s="6">
        <v>1200000</v>
      </c>
      <c r="D78" s="5">
        <f>'89'!D79+6</f>
        <v>17</v>
      </c>
      <c r="E78" s="5">
        <v>10</v>
      </c>
      <c r="F78" s="7">
        <f>'89'!F79+'89'!G79</f>
        <v>110000</v>
      </c>
      <c r="G78" s="7">
        <f t="shared" si="2"/>
        <v>60000</v>
      </c>
      <c r="H78" s="7">
        <f t="shared" si="3"/>
        <v>1030000</v>
      </c>
      <c r="I78" s="2"/>
      <c r="J78" s="2"/>
      <c r="K78" s="2"/>
      <c r="L78" s="2"/>
      <c r="M78" s="2"/>
      <c r="N78" s="2"/>
      <c r="O78" s="2"/>
      <c r="P78" s="3"/>
    </row>
    <row r="79" spans="1:16" ht="22.5">
      <c r="A79" s="11">
        <v>451</v>
      </c>
      <c r="B79" s="7" t="s">
        <v>42</v>
      </c>
      <c r="C79" s="6">
        <v>1200000</v>
      </c>
      <c r="D79" s="5">
        <f>'89'!D80+6</f>
        <v>17</v>
      </c>
      <c r="E79" s="5">
        <v>10</v>
      </c>
      <c r="F79" s="7">
        <f>'89'!F80+'89'!G80</f>
        <v>110000</v>
      </c>
      <c r="G79" s="7">
        <f t="shared" si="2"/>
        <v>60000</v>
      </c>
      <c r="H79" s="7">
        <f t="shared" si="3"/>
        <v>1030000</v>
      </c>
      <c r="I79" s="2"/>
      <c r="J79" s="2"/>
      <c r="K79" s="2"/>
      <c r="L79" s="2"/>
      <c r="M79" s="2"/>
      <c r="N79" s="2"/>
      <c r="O79" s="2"/>
      <c r="P79" s="3"/>
    </row>
    <row r="80" spans="1:16" ht="22.5">
      <c r="A80" s="11">
        <v>451</v>
      </c>
      <c r="B80" s="7" t="s">
        <v>43</v>
      </c>
      <c r="C80" s="6">
        <v>2200000</v>
      </c>
      <c r="D80" s="5">
        <f>'89'!D81+6</f>
        <v>17</v>
      </c>
      <c r="E80" s="5">
        <v>10</v>
      </c>
      <c r="F80" s="7">
        <f>'89'!F81+'89'!G81</f>
        <v>201666.6666666667</v>
      </c>
      <c r="G80" s="7">
        <f t="shared" si="2"/>
        <v>110000</v>
      </c>
      <c r="H80" s="7">
        <f t="shared" si="3"/>
        <v>1888333.3333333333</v>
      </c>
      <c r="I80" s="2"/>
      <c r="J80" s="2"/>
      <c r="K80" s="2"/>
      <c r="L80" s="2"/>
      <c r="M80" s="2"/>
      <c r="N80" s="2"/>
      <c r="O80" s="2"/>
      <c r="P80" s="3"/>
    </row>
    <row r="81" spans="1:16" ht="22.5">
      <c r="A81" s="11">
        <v>451</v>
      </c>
      <c r="B81" s="7" t="s">
        <v>44</v>
      </c>
      <c r="C81" s="6">
        <v>650000</v>
      </c>
      <c r="D81" s="5">
        <f>'89'!D82+6</f>
        <v>17</v>
      </c>
      <c r="E81" s="5">
        <v>10</v>
      </c>
      <c r="F81" s="7">
        <f>'89'!F82+'89'!G82</f>
        <v>59583.33333333333</v>
      </c>
      <c r="G81" s="7">
        <f t="shared" si="2"/>
        <v>32500</v>
      </c>
      <c r="H81" s="7">
        <f t="shared" si="3"/>
        <v>557916.6666666666</v>
      </c>
      <c r="I81" s="2"/>
      <c r="J81" s="2"/>
      <c r="K81" s="2"/>
      <c r="L81" s="2"/>
      <c r="M81" s="2"/>
      <c r="N81" s="2"/>
      <c r="O81" s="2"/>
      <c r="P81" s="3"/>
    </row>
    <row r="82" spans="1:16" ht="22.5">
      <c r="A82" s="11">
        <v>451</v>
      </c>
      <c r="B82" s="7" t="s">
        <v>44</v>
      </c>
      <c r="C82" s="6">
        <v>650000</v>
      </c>
      <c r="D82" s="5">
        <f>'89'!D83+6</f>
        <v>17</v>
      </c>
      <c r="E82" s="5">
        <v>10</v>
      </c>
      <c r="F82" s="7">
        <f>'89'!F83+'89'!G83</f>
        <v>59583.33333333333</v>
      </c>
      <c r="G82" s="7">
        <f t="shared" si="2"/>
        <v>32500</v>
      </c>
      <c r="H82" s="7">
        <f t="shared" si="3"/>
        <v>557916.6666666666</v>
      </c>
      <c r="I82" s="2"/>
      <c r="J82" s="2"/>
      <c r="K82" s="2"/>
      <c r="L82" s="2"/>
      <c r="M82" s="2"/>
      <c r="N82" s="2"/>
      <c r="O82" s="2"/>
      <c r="P82" s="3"/>
    </row>
    <row r="83" spans="1:16" ht="22.5">
      <c r="A83" s="11">
        <v>451</v>
      </c>
      <c r="B83" s="7" t="s">
        <v>44</v>
      </c>
      <c r="C83" s="6">
        <v>650000</v>
      </c>
      <c r="D83" s="5">
        <f>'89'!D84+6</f>
        <v>17</v>
      </c>
      <c r="E83" s="5">
        <v>10</v>
      </c>
      <c r="F83" s="7">
        <f>'89'!F84+'89'!G84</f>
        <v>59583.33333333333</v>
      </c>
      <c r="G83" s="7">
        <f t="shared" si="2"/>
        <v>32500</v>
      </c>
      <c r="H83" s="7">
        <f t="shared" si="3"/>
        <v>557916.6666666666</v>
      </c>
      <c r="I83" s="2"/>
      <c r="J83" s="2"/>
      <c r="K83" s="2"/>
      <c r="L83" s="2"/>
      <c r="M83" s="2"/>
      <c r="N83" s="2"/>
      <c r="O83" s="2"/>
      <c r="P83" s="3"/>
    </row>
    <row r="84" spans="1:16" ht="22.5">
      <c r="A84" s="11">
        <v>451</v>
      </c>
      <c r="B84" s="7" t="s">
        <v>44</v>
      </c>
      <c r="C84" s="6">
        <v>650000</v>
      </c>
      <c r="D84" s="5">
        <f>'89'!D85+6</f>
        <v>17</v>
      </c>
      <c r="E84" s="5">
        <v>10</v>
      </c>
      <c r="F84" s="7">
        <f>'89'!F85+'89'!G85</f>
        <v>59583.33333333333</v>
      </c>
      <c r="G84" s="7">
        <f t="shared" si="2"/>
        <v>32500</v>
      </c>
      <c r="H84" s="7">
        <f t="shared" si="3"/>
        <v>557916.6666666666</v>
      </c>
      <c r="I84" s="2"/>
      <c r="J84" s="2"/>
      <c r="K84" s="2"/>
      <c r="L84" s="2"/>
      <c r="M84" s="2"/>
      <c r="N84" s="2"/>
      <c r="O84" s="2"/>
      <c r="P84" s="3"/>
    </row>
    <row r="85" spans="1:16" ht="22.5">
      <c r="A85" s="11">
        <v>451</v>
      </c>
      <c r="B85" s="7" t="s">
        <v>45</v>
      </c>
      <c r="C85" s="6">
        <v>580000</v>
      </c>
      <c r="D85" s="5">
        <f>'89'!D86+6</f>
        <v>17</v>
      </c>
      <c r="E85" s="5">
        <v>10</v>
      </c>
      <c r="F85" s="7">
        <f>'89'!F86+'89'!G86</f>
        <v>53166.66666666667</v>
      </c>
      <c r="G85" s="7">
        <f t="shared" si="2"/>
        <v>29000</v>
      </c>
      <c r="H85" s="7">
        <f t="shared" si="3"/>
        <v>497833.3333333334</v>
      </c>
      <c r="I85" s="2"/>
      <c r="J85" s="2"/>
      <c r="K85" s="2"/>
      <c r="L85" s="2"/>
      <c r="M85" s="2"/>
      <c r="N85" s="2"/>
      <c r="O85" s="2"/>
      <c r="P85" s="3"/>
    </row>
    <row r="86" spans="1:16" ht="22.5">
      <c r="A86" s="11">
        <v>451</v>
      </c>
      <c r="B86" s="7" t="s">
        <v>45</v>
      </c>
      <c r="C86" s="6">
        <v>580000</v>
      </c>
      <c r="D86" s="5">
        <f>'89'!D87+6</f>
        <v>17</v>
      </c>
      <c r="E86" s="5">
        <v>10</v>
      </c>
      <c r="F86" s="7">
        <f>'89'!F87+'89'!G87</f>
        <v>53166.66666666667</v>
      </c>
      <c r="G86" s="7">
        <f t="shared" si="2"/>
        <v>29000</v>
      </c>
      <c r="H86" s="7">
        <f t="shared" si="3"/>
        <v>497833.3333333334</v>
      </c>
      <c r="I86" s="2"/>
      <c r="J86" s="2"/>
      <c r="K86" s="2"/>
      <c r="L86" s="2"/>
      <c r="M86" s="2"/>
      <c r="N86" s="2"/>
      <c r="O86" s="2"/>
      <c r="P86" s="3"/>
    </row>
    <row r="87" spans="1:16" ht="22.5">
      <c r="A87" s="11">
        <v>451</v>
      </c>
      <c r="B87" s="7" t="s">
        <v>45</v>
      </c>
      <c r="C87" s="6">
        <v>580000</v>
      </c>
      <c r="D87" s="5">
        <f>'89'!D88+6</f>
        <v>17</v>
      </c>
      <c r="E87" s="5">
        <v>10</v>
      </c>
      <c r="F87" s="7">
        <f>'89'!F88+'89'!G88</f>
        <v>53166.66666666667</v>
      </c>
      <c r="G87" s="7">
        <f t="shared" si="2"/>
        <v>29000</v>
      </c>
      <c r="H87" s="7">
        <f t="shared" si="3"/>
        <v>497833.3333333334</v>
      </c>
      <c r="I87" s="2"/>
      <c r="J87" s="2"/>
      <c r="K87" s="2"/>
      <c r="L87" s="2"/>
      <c r="M87" s="2"/>
      <c r="N87" s="2"/>
      <c r="O87" s="2"/>
      <c r="P87" s="3"/>
    </row>
    <row r="88" spans="1:16" ht="22.5">
      <c r="A88" s="11">
        <v>451</v>
      </c>
      <c r="B88" s="7" t="s">
        <v>45</v>
      </c>
      <c r="C88" s="6">
        <v>580000</v>
      </c>
      <c r="D88" s="5">
        <f>'89'!D89+6</f>
        <v>17</v>
      </c>
      <c r="E88" s="5">
        <v>10</v>
      </c>
      <c r="F88" s="7">
        <f>'89'!F89+'89'!G89</f>
        <v>53166.66666666667</v>
      </c>
      <c r="G88" s="7">
        <f t="shared" si="2"/>
        <v>29000</v>
      </c>
      <c r="H88" s="7">
        <f t="shared" si="3"/>
        <v>497833.3333333334</v>
      </c>
      <c r="I88" s="2"/>
      <c r="J88" s="2"/>
      <c r="K88" s="2"/>
      <c r="L88" s="2"/>
      <c r="M88" s="2"/>
      <c r="N88" s="2"/>
      <c r="O88" s="2"/>
      <c r="P88" s="3"/>
    </row>
    <row r="89" spans="1:16" ht="22.5">
      <c r="A89" s="11">
        <v>451</v>
      </c>
      <c r="B89" s="7" t="s">
        <v>46</v>
      </c>
      <c r="C89" s="6">
        <v>3500000</v>
      </c>
      <c r="D89" s="5">
        <f>'89'!D90+6</f>
        <v>17</v>
      </c>
      <c r="E89" s="5">
        <v>10</v>
      </c>
      <c r="F89" s="7">
        <f>'89'!F90+'89'!G90</f>
        <v>320833.3333333334</v>
      </c>
      <c r="G89" s="7">
        <f t="shared" si="2"/>
        <v>175000</v>
      </c>
      <c r="H89" s="7">
        <f t="shared" si="3"/>
        <v>3004166.6666666665</v>
      </c>
      <c r="I89" s="2"/>
      <c r="J89" s="2"/>
      <c r="K89" s="2"/>
      <c r="L89" s="2"/>
      <c r="M89" s="2"/>
      <c r="N89" s="2"/>
      <c r="O89" s="2"/>
      <c r="P89" s="3"/>
    </row>
    <row r="90" spans="1:16" ht="22.5">
      <c r="A90" s="11">
        <v>451</v>
      </c>
      <c r="B90" s="7" t="s">
        <v>46</v>
      </c>
      <c r="C90" s="6">
        <v>3500000</v>
      </c>
      <c r="D90" s="5">
        <f>'89'!D91+6</f>
        <v>17</v>
      </c>
      <c r="E90" s="5">
        <v>10</v>
      </c>
      <c r="F90" s="7">
        <f>'89'!F91+'89'!G91</f>
        <v>320833.3333333334</v>
      </c>
      <c r="G90" s="7">
        <f t="shared" si="2"/>
        <v>175000</v>
      </c>
      <c r="H90" s="7">
        <f t="shared" si="3"/>
        <v>3004166.6666666665</v>
      </c>
      <c r="I90" s="2"/>
      <c r="J90" s="2"/>
      <c r="K90" s="2"/>
      <c r="L90" s="2"/>
      <c r="M90" s="2"/>
      <c r="N90" s="2"/>
      <c r="O90" s="2"/>
      <c r="P90" s="3"/>
    </row>
    <row r="91" spans="1:16" ht="22.5">
      <c r="A91" s="11">
        <v>451</v>
      </c>
      <c r="B91" s="7" t="s">
        <v>46</v>
      </c>
      <c r="C91" s="6">
        <v>3500000</v>
      </c>
      <c r="D91" s="5">
        <f>'89'!D92+6</f>
        <v>17</v>
      </c>
      <c r="E91" s="5">
        <v>10</v>
      </c>
      <c r="F91" s="7">
        <f>'89'!F92+'89'!G92</f>
        <v>320833.3333333334</v>
      </c>
      <c r="G91" s="7">
        <f t="shared" si="2"/>
        <v>175000</v>
      </c>
      <c r="H91" s="7">
        <f t="shared" si="3"/>
        <v>3004166.6666666665</v>
      </c>
      <c r="I91" s="2"/>
      <c r="J91" s="2"/>
      <c r="K91" s="2"/>
      <c r="L91" s="2"/>
      <c r="M91" s="2"/>
      <c r="N91" s="2"/>
      <c r="O91" s="2"/>
      <c r="P91" s="3"/>
    </row>
    <row r="92" spans="1:16" ht="22.5">
      <c r="A92" s="11">
        <v>451</v>
      </c>
      <c r="B92" s="7" t="s">
        <v>47</v>
      </c>
      <c r="C92" s="6">
        <v>850000</v>
      </c>
      <c r="D92" s="5">
        <f>'89'!D93+6</f>
        <v>17</v>
      </c>
      <c r="E92" s="5">
        <v>10</v>
      </c>
      <c r="F92" s="7">
        <f>'89'!F93+'89'!G93</f>
        <v>77916.66666666666</v>
      </c>
      <c r="G92" s="7">
        <f t="shared" si="2"/>
        <v>42500</v>
      </c>
      <c r="H92" s="7">
        <f t="shared" si="3"/>
        <v>729583.3333333334</v>
      </c>
      <c r="I92" s="2"/>
      <c r="J92" s="2"/>
      <c r="K92" s="2"/>
      <c r="L92" s="2"/>
      <c r="M92" s="2"/>
      <c r="N92" s="2"/>
      <c r="O92" s="2"/>
      <c r="P92" s="3"/>
    </row>
    <row r="93" spans="1:16" ht="22.5">
      <c r="A93" s="11">
        <v>451</v>
      </c>
      <c r="B93" s="7" t="s">
        <v>47</v>
      </c>
      <c r="C93" s="6">
        <v>850000</v>
      </c>
      <c r="D93" s="5">
        <f>'89'!D94+6</f>
        <v>17</v>
      </c>
      <c r="E93" s="5">
        <v>10</v>
      </c>
      <c r="F93" s="7">
        <f>'89'!F94+'89'!G94</f>
        <v>77916.66666666666</v>
      </c>
      <c r="G93" s="7">
        <f t="shared" si="2"/>
        <v>42500</v>
      </c>
      <c r="H93" s="7">
        <f t="shared" si="3"/>
        <v>729583.3333333334</v>
      </c>
      <c r="I93" s="2"/>
      <c r="J93" s="2"/>
      <c r="K93" s="2"/>
      <c r="L93" s="2"/>
      <c r="M93" s="2"/>
      <c r="N93" s="2"/>
      <c r="O93" s="2"/>
      <c r="P93" s="3"/>
    </row>
    <row r="94" spans="1:16" ht="22.5">
      <c r="A94" s="11">
        <v>451</v>
      </c>
      <c r="B94" s="7" t="s">
        <v>47</v>
      </c>
      <c r="C94" s="6">
        <v>850000</v>
      </c>
      <c r="D94" s="5">
        <f>'89'!D95+6</f>
        <v>17</v>
      </c>
      <c r="E94" s="5">
        <v>10</v>
      </c>
      <c r="F94" s="7">
        <f>'89'!F95+'89'!G95</f>
        <v>77916.66666666666</v>
      </c>
      <c r="G94" s="7">
        <f t="shared" si="2"/>
        <v>42500</v>
      </c>
      <c r="H94" s="7">
        <f t="shared" si="3"/>
        <v>729583.3333333334</v>
      </c>
      <c r="I94" s="2"/>
      <c r="J94" s="2"/>
      <c r="K94" s="2"/>
      <c r="L94" s="2"/>
      <c r="M94" s="2"/>
      <c r="N94" s="2"/>
      <c r="O94" s="2"/>
      <c r="P94" s="3"/>
    </row>
    <row r="95" spans="1:16" ht="22.5">
      <c r="A95" s="11">
        <v>451</v>
      </c>
      <c r="B95" s="7" t="s">
        <v>47</v>
      </c>
      <c r="C95" s="6">
        <v>850000</v>
      </c>
      <c r="D95" s="5">
        <f>'89'!D96+6</f>
        <v>17</v>
      </c>
      <c r="E95" s="5">
        <v>10</v>
      </c>
      <c r="F95" s="7">
        <f>'89'!F96+'89'!G96</f>
        <v>77916.66666666666</v>
      </c>
      <c r="G95" s="7">
        <f t="shared" si="2"/>
        <v>42500</v>
      </c>
      <c r="H95" s="7">
        <f t="shared" si="3"/>
        <v>729583.3333333334</v>
      </c>
      <c r="I95" s="2"/>
      <c r="J95" s="2"/>
      <c r="K95" s="2"/>
      <c r="L95" s="2"/>
      <c r="M95" s="2"/>
      <c r="N95" s="2"/>
      <c r="O95" s="2"/>
      <c r="P95" s="3"/>
    </row>
    <row r="96" spans="1:16" ht="22.5">
      <c r="A96" s="11">
        <v>451</v>
      </c>
      <c r="B96" s="7" t="s">
        <v>15</v>
      </c>
      <c r="C96" s="6">
        <v>595000</v>
      </c>
      <c r="D96" s="5">
        <f>'89'!D97+6</f>
        <v>17</v>
      </c>
      <c r="E96" s="5">
        <v>10</v>
      </c>
      <c r="F96" s="7">
        <f>'89'!F97+'89'!G97</f>
        <v>54541.66666666667</v>
      </c>
      <c r="G96" s="7">
        <f t="shared" si="2"/>
        <v>29750</v>
      </c>
      <c r="H96" s="7">
        <f t="shared" si="3"/>
        <v>510708.3333333334</v>
      </c>
      <c r="I96" s="2"/>
      <c r="J96" s="2"/>
      <c r="K96" s="2"/>
      <c r="L96" s="2"/>
      <c r="M96" s="2"/>
      <c r="N96" s="2"/>
      <c r="O96" s="2"/>
      <c r="P96" s="3"/>
    </row>
    <row r="97" spans="1:16" ht="22.5">
      <c r="A97" s="11">
        <v>451</v>
      </c>
      <c r="B97" s="7" t="s">
        <v>15</v>
      </c>
      <c r="C97" s="6">
        <v>595000</v>
      </c>
      <c r="D97" s="5">
        <f>'89'!D98+6</f>
        <v>17</v>
      </c>
      <c r="E97" s="5">
        <v>10</v>
      </c>
      <c r="F97" s="7">
        <f>'89'!F98+'89'!G98</f>
        <v>54541.66666666667</v>
      </c>
      <c r="G97" s="7">
        <f t="shared" si="2"/>
        <v>29750</v>
      </c>
      <c r="H97" s="7">
        <f t="shared" si="3"/>
        <v>510708.3333333334</v>
      </c>
      <c r="I97" s="2"/>
      <c r="J97" s="2"/>
      <c r="K97" s="2"/>
      <c r="L97" s="2"/>
      <c r="M97" s="2"/>
      <c r="N97" s="2"/>
      <c r="O97" s="2"/>
      <c r="P97" s="3"/>
    </row>
    <row r="98" spans="1:16" ht="22.5">
      <c r="A98" s="11">
        <v>451</v>
      </c>
      <c r="B98" s="7" t="s">
        <v>48</v>
      </c>
      <c r="C98" s="6">
        <v>195000</v>
      </c>
      <c r="D98" s="5">
        <f>'89'!D99+6</f>
        <v>17</v>
      </c>
      <c r="E98" s="5">
        <v>10</v>
      </c>
      <c r="F98" s="7">
        <f>'89'!F99+'89'!G99</f>
        <v>17875</v>
      </c>
      <c r="G98" s="7">
        <f t="shared" si="2"/>
        <v>9750</v>
      </c>
      <c r="H98" s="7">
        <f t="shared" si="3"/>
        <v>167375</v>
      </c>
      <c r="I98" s="2"/>
      <c r="J98" s="2"/>
      <c r="K98" s="2"/>
      <c r="L98" s="2"/>
      <c r="M98" s="2"/>
      <c r="N98" s="2"/>
      <c r="O98" s="2"/>
      <c r="P98" s="3"/>
    </row>
    <row r="99" spans="1:16" ht="22.5">
      <c r="A99" s="11">
        <v>451</v>
      </c>
      <c r="B99" s="7" t="s">
        <v>48</v>
      </c>
      <c r="C99" s="6">
        <v>195000</v>
      </c>
      <c r="D99" s="5">
        <f>'89'!D100+6</f>
        <v>17</v>
      </c>
      <c r="E99" s="5">
        <v>10</v>
      </c>
      <c r="F99" s="7">
        <f>'89'!F100+'89'!G100</f>
        <v>17875</v>
      </c>
      <c r="G99" s="7">
        <f t="shared" si="2"/>
        <v>9750</v>
      </c>
      <c r="H99" s="7">
        <f t="shared" si="3"/>
        <v>167375</v>
      </c>
      <c r="I99" s="2"/>
      <c r="J99" s="2"/>
      <c r="K99" s="2"/>
      <c r="L99" s="2"/>
      <c r="M99" s="2"/>
      <c r="N99" s="2"/>
      <c r="O99" s="2"/>
      <c r="P99" s="3"/>
    </row>
    <row r="100" spans="1:16" ht="22.5">
      <c r="A100" s="11">
        <v>451</v>
      </c>
      <c r="B100" s="7" t="s">
        <v>48</v>
      </c>
      <c r="C100" s="6">
        <v>195000</v>
      </c>
      <c r="D100" s="5">
        <f>'89'!D101+6</f>
        <v>17</v>
      </c>
      <c r="E100" s="5">
        <v>10</v>
      </c>
      <c r="F100" s="7">
        <f>'89'!F101+'89'!G101</f>
        <v>17875</v>
      </c>
      <c r="G100" s="7">
        <f t="shared" si="2"/>
        <v>9750</v>
      </c>
      <c r="H100" s="7">
        <f t="shared" si="3"/>
        <v>167375</v>
      </c>
      <c r="I100" s="2"/>
      <c r="J100" s="2"/>
      <c r="K100" s="2"/>
      <c r="L100" s="2"/>
      <c r="M100" s="2"/>
      <c r="N100" s="2"/>
      <c r="O100" s="2"/>
      <c r="P100" s="3"/>
    </row>
    <row r="101" spans="1:16" ht="22.5">
      <c r="A101" s="11">
        <v>451</v>
      </c>
      <c r="B101" s="7" t="s">
        <v>48</v>
      </c>
      <c r="C101" s="6">
        <v>195000</v>
      </c>
      <c r="D101" s="5">
        <f>'89'!D102+6</f>
        <v>17</v>
      </c>
      <c r="E101" s="5">
        <v>10</v>
      </c>
      <c r="F101" s="7">
        <f>'89'!F102+'89'!G102</f>
        <v>17875</v>
      </c>
      <c r="G101" s="7">
        <f t="shared" si="2"/>
        <v>9750</v>
      </c>
      <c r="H101" s="7">
        <f t="shared" si="3"/>
        <v>167375</v>
      </c>
      <c r="I101" s="2"/>
      <c r="J101" s="2"/>
      <c r="K101" s="2"/>
      <c r="L101" s="2"/>
      <c r="M101" s="2"/>
      <c r="N101" s="2"/>
      <c r="O101" s="2"/>
      <c r="P101" s="3"/>
    </row>
    <row r="102" spans="1:16" ht="22.5">
      <c r="A102" s="11">
        <v>451</v>
      </c>
      <c r="B102" s="7" t="s">
        <v>49</v>
      </c>
      <c r="C102" s="6">
        <v>840000</v>
      </c>
      <c r="D102" s="5">
        <f>'89'!D103+6</f>
        <v>17</v>
      </c>
      <c r="E102" s="5">
        <v>10</v>
      </c>
      <c r="F102" s="7">
        <f>'89'!F103+'89'!G103</f>
        <v>77000</v>
      </c>
      <c r="G102" s="7">
        <f t="shared" si="2"/>
        <v>42000</v>
      </c>
      <c r="H102" s="7">
        <f t="shared" si="3"/>
        <v>721000</v>
      </c>
      <c r="I102" s="2"/>
      <c r="J102" s="2"/>
      <c r="K102" s="2"/>
      <c r="L102" s="2"/>
      <c r="M102" s="2"/>
      <c r="N102" s="2"/>
      <c r="O102" s="2"/>
      <c r="P102" s="3"/>
    </row>
    <row r="103" spans="1:16" ht="22.5">
      <c r="A103" s="11">
        <v>451</v>
      </c>
      <c r="B103" s="7" t="s">
        <v>49</v>
      </c>
      <c r="C103" s="6">
        <v>840000</v>
      </c>
      <c r="D103" s="5">
        <f>'89'!D104+6</f>
        <v>17</v>
      </c>
      <c r="E103" s="5">
        <v>10</v>
      </c>
      <c r="F103" s="7">
        <f>'89'!F104+'89'!G104</f>
        <v>77000</v>
      </c>
      <c r="G103" s="7">
        <f t="shared" si="2"/>
        <v>42000</v>
      </c>
      <c r="H103" s="7">
        <f t="shared" si="3"/>
        <v>721000</v>
      </c>
      <c r="I103" s="2"/>
      <c r="J103" s="2"/>
      <c r="K103" s="2"/>
      <c r="L103" s="2"/>
      <c r="M103" s="2"/>
      <c r="N103" s="2"/>
      <c r="O103" s="2"/>
      <c r="P103" s="3"/>
    </row>
    <row r="104" spans="1:16" ht="22.5">
      <c r="A104" s="11">
        <v>451</v>
      </c>
      <c r="B104" s="7" t="s">
        <v>49</v>
      </c>
      <c r="C104" s="6">
        <v>840000</v>
      </c>
      <c r="D104" s="5">
        <f>'89'!D105+6</f>
        <v>17</v>
      </c>
      <c r="E104" s="5">
        <v>10</v>
      </c>
      <c r="F104" s="7">
        <f>'89'!F105+'89'!G105</f>
        <v>77000</v>
      </c>
      <c r="G104" s="7">
        <f t="shared" si="2"/>
        <v>42000</v>
      </c>
      <c r="H104" s="7">
        <f t="shared" si="3"/>
        <v>721000</v>
      </c>
      <c r="I104" s="2"/>
      <c r="J104" s="2"/>
      <c r="K104" s="2"/>
      <c r="L104" s="2"/>
      <c r="M104" s="2"/>
      <c r="N104" s="2"/>
      <c r="O104" s="2"/>
      <c r="P104" s="3"/>
    </row>
    <row r="105" spans="1:16" ht="22.5">
      <c r="A105" s="11">
        <v>451</v>
      </c>
      <c r="B105" s="7" t="s">
        <v>49</v>
      </c>
      <c r="C105" s="6">
        <v>840000</v>
      </c>
      <c r="D105" s="5">
        <f>'89'!D106+6</f>
        <v>17</v>
      </c>
      <c r="E105" s="5">
        <v>10</v>
      </c>
      <c r="F105" s="7">
        <f>'89'!F106+'89'!G106</f>
        <v>77000</v>
      </c>
      <c r="G105" s="7">
        <f t="shared" si="2"/>
        <v>42000</v>
      </c>
      <c r="H105" s="7">
        <f t="shared" si="3"/>
        <v>721000</v>
      </c>
      <c r="I105" s="2"/>
      <c r="J105" s="2"/>
      <c r="K105" s="2"/>
      <c r="L105" s="2"/>
      <c r="M105" s="2"/>
      <c r="N105" s="2"/>
      <c r="O105" s="2"/>
      <c r="P105" s="3"/>
    </row>
    <row r="106" spans="1:16" ht="22.5">
      <c r="A106" s="11">
        <v>451</v>
      </c>
      <c r="B106" s="7" t="s">
        <v>50</v>
      </c>
      <c r="C106" s="6">
        <v>200000</v>
      </c>
      <c r="D106" s="5">
        <f>'89'!D107+6</f>
        <v>17</v>
      </c>
      <c r="E106" s="5">
        <v>10</v>
      </c>
      <c r="F106" s="7">
        <f>'89'!F107+'89'!G107</f>
        <v>18333.333333333336</v>
      </c>
      <c r="G106" s="7">
        <f t="shared" si="2"/>
        <v>10000</v>
      </c>
      <c r="H106" s="7">
        <f t="shared" si="3"/>
        <v>171666.66666666666</v>
      </c>
      <c r="I106" s="2"/>
      <c r="J106" s="2"/>
      <c r="K106" s="2"/>
      <c r="L106" s="2"/>
      <c r="M106" s="2"/>
      <c r="N106" s="2"/>
      <c r="O106" s="2"/>
      <c r="P106" s="3"/>
    </row>
    <row r="107" spans="1:16" ht="22.5">
      <c r="A107" s="11">
        <v>451</v>
      </c>
      <c r="B107" s="7" t="s">
        <v>51</v>
      </c>
      <c r="C107" s="6">
        <v>200000</v>
      </c>
      <c r="D107" s="5">
        <f>'89'!D108+6</f>
        <v>17</v>
      </c>
      <c r="E107" s="5">
        <v>10</v>
      </c>
      <c r="F107" s="7">
        <f>'89'!F108+'89'!G108</f>
        <v>18333.333333333336</v>
      </c>
      <c r="G107" s="7">
        <f t="shared" si="2"/>
        <v>10000</v>
      </c>
      <c r="H107" s="7">
        <f t="shared" si="3"/>
        <v>171666.66666666666</v>
      </c>
      <c r="I107" s="2"/>
      <c r="J107" s="2"/>
      <c r="K107" s="2"/>
      <c r="L107" s="2"/>
      <c r="M107" s="2"/>
      <c r="N107" s="2"/>
      <c r="O107" s="2"/>
      <c r="P107" s="3"/>
    </row>
    <row r="108" spans="1:16" ht="22.5">
      <c r="A108" s="11">
        <v>451</v>
      </c>
      <c r="B108" s="7" t="s">
        <v>51</v>
      </c>
      <c r="C108" s="6">
        <v>200000</v>
      </c>
      <c r="D108" s="5">
        <f>'89'!D109+6</f>
        <v>17</v>
      </c>
      <c r="E108" s="5">
        <v>10</v>
      </c>
      <c r="F108" s="7">
        <f>'89'!F109+'89'!G109</f>
        <v>18333.333333333336</v>
      </c>
      <c r="G108" s="7">
        <f t="shared" si="2"/>
        <v>10000</v>
      </c>
      <c r="H108" s="7">
        <f t="shared" si="3"/>
        <v>171666.66666666666</v>
      </c>
      <c r="I108" s="2"/>
      <c r="J108" s="2"/>
      <c r="K108" s="2"/>
      <c r="L108" s="2"/>
      <c r="M108" s="2"/>
      <c r="N108" s="2"/>
      <c r="O108" s="2"/>
      <c r="P108" s="3"/>
    </row>
    <row r="109" spans="1:16" ht="22.5">
      <c r="A109" s="11">
        <v>451</v>
      </c>
      <c r="B109" s="7" t="s">
        <v>52</v>
      </c>
      <c r="C109" s="6">
        <v>2530000</v>
      </c>
      <c r="D109" s="5">
        <f>'89'!D110+6</f>
        <v>17</v>
      </c>
      <c r="E109" s="5">
        <v>10</v>
      </c>
      <c r="F109" s="7">
        <f>'89'!F110+'89'!G110</f>
        <v>231916.6666666667</v>
      </c>
      <c r="G109" s="7">
        <f t="shared" si="2"/>
        <v>126500</v>
      </c>
      <c r="H109" s="7">
        <f t="shared" si="3"/>
        <v>2171583.3333333335</v>
      </c>
      <c r="I109" s="2"/>
      <c r="J109" s="2"/>
      <c r="K109" s="2"/>
      <c r="L109" s="2"/>
      <c r="M109" s="2"/>
      <c r="N109" s="2"/>
      <c r="O109" s="2"/>
      <c r="P109" s="3"/>
    </row>
    <row r="110" spans="1:16" ht="22.5">
      <c r="A110" s="11">
        <v>451</v>
      </c>
      <c r="B110" s="7" t="s">
        <v>53</v>
      </c>
      <c r="C110" s="6">
        <v>3950000</v>
      </c>
      <c r="D110" s="5">
        <f>'89'!D111+6</f>
        <v>17</v>
      </c>
      <c r="E110" s="5">
        <v>10</v>
      </c>
      <c r="F110" s="7">
        <f>'89'!F111+'89'!G111</f>
        <v>362083.3333333334</v>
      </c>
      <c r="G110" s="7">
        <f t="shared" si="2"/>
        <v>197500</v>
      </c>
      <c r="H110" s="7">
        <f t="shared" si="3"/>
        <v>3390416.6666666665</v>
      </c>
      <c r="I110" s="2"/>
      <c r="J110" s="2"/>
      <c r="K110" s="2"/>
      <c r="L110" s="2"/>
      <c r="M110" s="2"/>
      <c r="N110" s="2"/>
      <c r="O110" s="2"/>
      <c r="P110" s="3"/>
    </row>
    <row r="111" spans="1:16" ht="22.5">
      <c r="A111" s="11">
        <v>451</v>
      </c>
      <c r="B111" s="7" t="s">
        <v>54</v>
      </c>
      <c r="C111" s="6">
        <v>1800000</v>
      </c>
      <c r="D111" s="5">
        <f>'89'!D112+6</f>
        <v>17</v>
      </c>
      <c r="E111" s="5">
        <v>10</v>
      </c>
      <c r="F111" s="7">
        <f>'89'!F112+'89'!G112</f>
        <v>165000</v>
      </c>
      <c r="G111" s="7">
        <f t="shared" si="2"/>
        <v>90000</v>
      </c>
      <c r="H111" s="7">
        <f t="shared" si="3"/>
        <v>1545000</v>
      </c>
      <c r="I111" s="2"/>
      <c r="J111" s="2"/>
      <c r="K111" s="2"/>
      <c r="L111" s="2"/>
      <c r="M111" s="2"/>
      <c r="N111" s="2"/>
      <c r="O111" s="2"/>
      <c r="P111" s="3"/>
    </row>
    <row r="112" spans="1:16" ht="22.5">
      <c r="A112" s="11">
        <v>532</v>
      </c>
      <c r="B112" s="5" t="s">
        <v>8</v>
      </c>
      <c r="C112" s="6">
        <v>17100000</v>
      </c>
      <c r="D112" s="5">
        <f>'89'!D113+6</f>
        <v>16</v>
      </c>
      <c r="E112" s="5">
        <v>4</v>
      </c>
      <c r="F112" s="7">
        <f>'89'!F113+'89'!G113</f>
        <v>3562500</v>
      </c>
      <c r="G112" s="7">
        <f t="shared" si="2"/>
        <v>2137500</v>
      </c>
      <c r="H112" s="7">
        <f t="shared" si="3"/>
        <v>11400000</v>
      </c>
      <c r="I112" s="2"/>
      <c r="J112" s="2"/>
      <c r="K112" s="2"/>
      <c r="L112" s="2"/>
      <c r="M112" s="2"/>
      <c r="N112" s="2"/>
      <c r="O112" s="2"/>
      <c r="P112" s="3"/>
    </row>
    <row r="113" spans="1:16" ht="22.5">
      <c r="A113" s="11">
        <v>569</v>
      </c>
      <c r="B113" s="5" t="s">
        <v>79</v>
      </c>
      <c r="C113" s="6">
        <v>824000</v>
      </c>
      <c r="D113" s="5">
        <f>'89'!D114+6</f>
        <v>15</v>
      </c>
      <c r="E113" s="5">
        <v>4</v>
      </c>
      <c r="F113" s="7">
        <f>'89'!F114+'89'!G114</f>
        <v>103000</v>
      </c>
      <c r="G113" s="7">
        <f t="shared" si="2"/>
        <v>103000</v>
      </c>
      <c r="H113" s="7">
        <f t="shared" si="3"/>
        <v>618000</v>
      </c>
      <c r="I113" s="2"/>
      <c r="J113" s="2"/>
      <c r="K113" s="2"/>
      <c r="L113" s="2"/>
      <c r="M113" s="2"/>
      <c r="N113" s="2"/>
      <c r="O113" s="2"/>
      <c r="P113" s="3"/>
    </row>
    <row r="114" spans="1:16" ht="22.5">
      <c r="A114" s="11">
        <v>691</v>
      </c>
      <c r="B114" s="7" t="s">
        <v>64</v>
      </c>
      <c r="C114" s="6">
        <v>30000000</v>
      </c>
      <c r="D114" s="5">
        <f>'89'!D115+6</f>
        <v>15</v>
      </c>
      <c r="E114" s="5">
        <v>10</v>
      </c>
      <c r="F114" s="7">
        <f>'89'!F115+'89'!G115</f>
        <v>2250000</v>
      </c>
      <c r="G114" s="7">
        <f t="shared" si="2"/>
        <v>1500000</v>
      </c>
      <c r="H114" s="7">
        <f t="shared" si="3"/>
        <v>26250000</v>
      </c>
      <c r="I114" s="2"/>
      <c r="J114" s="2"/>
      <c r="K114" s="2"/>
      <c r="L114" s="2"/>
      <c r="M114" s="2"/>
      <c r="N114" s="2"/>
      <c r="O114" s="2"/>
      <c r="P114" s="3"/>
    </row>
    <row r="115" spans="1:16" ht="22.5">
      <c r="A115" s="11">
        <v>732</v>
      </c>
      <c r="B115" s="7" t="s">
        <v>42</v>
      </c>
      <c r="C115" s="6">
        <v>7900000</v>
      </c>
      <c r="D115" s="5">
        <f>'89'!D116+6</f>
        <v>14</v>
      </c>
      <c r="E115" s="5">
        <v>10</v>
      </c>
      <c r="F115" s="7">
        <f>'89'!F116+'89'!G116</f>
        <v>526666.6666666666</v>
      </c>
      <c r="G115" s="7">
        <f t="shared" si="2"/>
        <v>395000</v>
      </c>
      <c r="H115" s="7">
        <f t="shared" si="3"/>
        <v>6978333.333333333</v>
      </c>
      <c r="I115" s="2"/>
      <c r="J115" s="2"/>
      <c r="K115" s="2"/>
      <c r="L115" s="2"/>
      <c r="M115" s="2"/>
      <c r="N115" s="2"/>
      <c r="O115" s="2"/>
      <c r="P115" s="3"/>
    </row>
    <row r="116" spans="1:16" ht="22.5">
      <c r="A116" s="11">
        <v>732</v>
      </c>
      <c r="B116" s="7" t="s">
        <v>42</v>
      </c>
      <c r="C116" s="6">
        <v>7900000</v>
      </c>
      <c r="D116" s="5">
        <f>'89'!D117+6</f>
        <v>14</v>
      </c>
      <c r="E116" s="5">
        <v>10</v>
      </c>
      <c r="F116" s="7">
        <f>'89'!F117+'89'!G117</f>
        <v>526666.6666666666</v>
      </c>
      <c r="G116" s="7">
        <f t="shared" si="2"/>
        <v>395000</v>
      </c>
      <c r="H116" s="7">
        <f t="shared" si="3"/>
        <v>6978333.333333333</v>
      </c>
      <c r="I116" s="2"/>
      <c r="J116" s="2"/>
      <c r="K116" s="2"/>
      <c r="L116" s="2"/>
      <c r="M116" s="2"/>
      <c r="N116" s="2"/>
      <c r="O116" s="2"/>
      <c r="P116" s="3"/>
    </row>
    <row r="117" spans="1:16" ht="22.5">
      <c r="A117" s="11">
        <v>733</v>
      </c>
      <c r="B117" s="5" t="s">
        <v>59</v>
      </c>
      <c r="C117" s="6">
        <v>3850000</v>
      </c>
      <c r="D117" s="5">
        <f>'89'!D118+6</f>
        <v>14</v>
      </c>
      <c r="E117" s="5">
        <v>4</v>
      </c>
      <c r="F117" s="7">
        <f>'89'!F118+'89'!G118</f>
        <v>641666.6666666666</v>
      </c>
      <c r="G117" s="7">
        <f t="shared" si="2"/>
        <v>481250</v>
      </c>
      <c r="H117" s="7">
        <f t="shared" si="3"/>
        <v>2727083.3333333335</v>
      </c>
      <c r="I117" s="2"/>
      <c r="J117" s="2"/>
      <c r="K117" s="2"/>
      <c r="L117" s="2"/>
      <c r="M117" s="2"/>
      <c r="N117" s="2"/>
      <c r="O117" s="2"/>
      <c r="P117" s="3"/>
    </row>
    <row r="118" spans="1:16" ht="22.5">
      <c r="A118" s="11">
        <v>956</v>
      </c>
      <c r="B118" s="7" t="s">
        <v>56</v>
      </c>
      <c r="C118" s="6">
        <v>3500000</v>
      </c>
      <c r="D118" s="5">
        <f>'89'!D119+6</f>
        <v>13</v>
      </c>
      <c r="E118" s="5">
        <v>10</v>
      </c>
      <c r="F118" s="7">
        <f>'89'!F119+'89'!G119</f>
        <v>204166.66666666666</v>
      </c>
      <c r="G118" s="7">
        <f t="shared" si="2"/>
        <v>175000</v>
      </c>
      <c r="H118" s="7">
        <f t="shared" si="3"/>
        <v>3120833.3333333335</v>
      </c>
      <c r="I118" s="2"/>
      <c r="J118" s="2"/>
      <c r="K118" s="2"/>
      <c r="L118" s="2"/>
      <c r="M118" s="2"/>
      <c r="N118" s="2"/>
      <c r="O118" s="2"/>
      <c r="P118" s="3"/>
    </row>
    <row r="119" spans="1:16" ht="22.5">
      <c r="A119" s="11">
        <v>956</v>
      </c>
      <c r="B119" s="7" t="s">
        <v>55</v>
      </c>
      <c r="C119" s="6">
        <v>4550000</v>
      </c>
      <c r="D119" s="5">
        <f>'89'!D120+6</f>
        <v>13</v>
      </c>
      <c r="E119" s="5">
        <v>10</v>
      </c>
      <c r="F119" s="7">
        <f>'89'!F120+'89'!G120</f>
        <v>265416.6666666667</v>
      </c>
      <c r="G119" s="7">
        <f t="shared" si="2"/>
        <v>227500</v>
      </c>
      <c r="H119" s="7">
        <f t="shared" si="3"/>
        <v>4057083.333333333</v>
      </c>
      <c r="I119" s="2"/>
      <c r="J119" s="2"/>
      <c r="K119" s="2"/>
      <c r="L119" s="2"/>
      <c r="M119" s="2"/>
      <c r="N119" s="2"/>
      <c r="O119" s="2"/>
      <c r="P119" s="3"/>
    </row>
    <row r="120" spans="1:16" ht="22.5">
      <c r="A120" s="11">
        <v>956</v>
      </c>
      <c r="B120" s="5" t="s">
        <v>9</v>
      </c>
      <c r="C120" s="6">
        <v>4766000</v>
      </c>
      <c r="D120" s="5">
        <f>'89'!D121+6</f>
        <v>13</v>
      </c>
      <c r="E120" s="5">
        <v>4</v>
      </c>
      <c r="F120" s="7">
        <f>'89'!F121+'89'!G121</f>
        <v>695041.6666666666</v>
      </c>
      <c r="G120" s="7">
        <f t="shared" si="2"/>
        <v>595750</v>
      </c>
      <c r="H120" s="7">
        <f t="shared" si="3"/>
        <v>3475208.3333333335</v>
      </c>
      <c r="I120" s="2"/>
      <c r="J120" s="2"/>
      <c r="K120" s="2"/>
      <c r="L120" s="2"/>
      <c r="M120" s="2"/>
      <c r="N120" s="2"/>
      <c r="O120" s="2"/>
      <c r="P120" s="3"/>
    </row>
    <row r="121" spans="1:16" ht="22.5">
      <c r="A121" s="11">
        <v>1060</v>
      </c>
      <c r="B121" s="7" t="s">
        <v>57</v>
      </c>
      <c r="C121" s="6">
        <v>1650000</v>
      </c>
      <c r="D121" s="5">
        <f>'89'!D122+6</f>
        <v>12</v>
      </c>
      <c r="E121" s="5">
        <v>10</v>
      </c>
      <c r="F121" s="7">
        <f>'89'!F122+'89'!G122</f>
        <v>82500</v>
      </c>
      <c r="G121" s="7">
        <f t="shared" si="2"/>
        <v>82500</v>
      </c>
      <c r="H121" s="7">
        <f t="shared" si="3"/>
        <v>1485000</v>
      </c>
      <c r="I121" s="2"/>
      <c r="J121" s="2"/>
      <c r="K121" s="2"/>
      <c r="L121" s="2"/>
      <c r="M121" s="2"/>
      <c r="N121" s="2"/>
      <c r="O121" s="2"/>
      <c r="P121" s="3"/>
    </row>
    <row r="122" spans="1:16" ht="22.5">
      <c r="A122" s="11">
        <v>1060</v>
      </c>
      <c r="B122" s="7" t="s">
        <v>58</v>
      </c>
      <c r="C122" s="6">
        <v>12350000</v>
      </c>
      <c r="D122" s="5">
        <f>'89'!D123+6</f>
        <v>12</v>
      </c>
      <c r="E122" s="5">
        <v>10</v>
      </c>
      <c r="F122" s="7">
        <f>'89'!F123+'89'!G123</f>
        <v>617500</v>
      </c>
      <c r="G122" s="7">
        <f t="shared" si="2"/>
        <v>617500</v>
      </c>
      <c r="H122" s="7">
        <f t="shared" si="3"/>
        <v>11115000</v>
      </c>
      <c r="I122" s="2"/>
      <c r="J122" s="2"/>
      <c r="K122" s="2"/>
      <c r="L122" s="2"/>
      <c r="M122" s="2"/>
      <c r="N122" s="2"/>
      <c r="O122" s="2"/>
      <c r="P122" s="3"/>
    </row>
    <row r="123" spans="1:16" ht="22.5">
      <c r="A123" s="28">
        <v>1072</v>
      </c>
      <c r="B123" s="29" t="s">
        <v>80</v>
      </c>
      <c r="C123" s="30">
        <v>7870000</v>
      </c>
      <c r="D123" s="5">
        <f>'89'!D124+6</f>
        <v>12</v>
      </c>
      <c r="E123" s="31">
        <v>5</v>
      </c>
      <c r="F123" s="7">
        <f>'89'!F124+'89'!G124</f>
        <v>0</v>
      </c>
      <c r="G123" s="7">
        <f t="shared" si="2"/>
        <v>787000</v>
      </c>
      <c r="H123" s="7">
        <f t="shared" si="3"/>
        <v>7083000</v>
      </c>
      <c r="I123" s="32"/>
      <c r="J123" s="32"/>
      <c r="K123" s="32"/>
      <c r="L123" s="32"/>
      <c r="M123" s="32"/>
      <c r="N123" s="32"/>
      <c r="O123" s="32"/>
      <c r="P123" s="33"/>
    </row>
    <row r="124" spans="1:16" ht="22.5">
      <c r="A124" s="28">
        <v>742</v>
      </c>
      <c r="B124" s="29" t="s">
        <v>75</v>
      </c>
      <c r="C124" s="30">
        <v>4500000</v>
      </c>
      <c r="D124" s="5">
        <f>'89'!D125+6</f>
        <v>6</v>
      </c>
      <c r="E124" s="31">
        <v>10</v>
      </c>
      <c r="F124" s="7">
        <f>'89'!F125+'89'!G125</f>
        <v>0</v>
      </c>
      <c r="G124" s="7">
        <f t="shared" si="2"/>
        <v>225000</v>
      </c>
      <c r="H124" s="7">
        <f t="shared" si="3"/>
        <v>4275000</v>
      </c>
      <c r="I124" s="32"/>
      <c r="J124" s="32"/>
      <c r="K124" s="32"/>
      <c r="L124" s="32"/>
      <c r="M124" s="32"/>
      <c r="N124" s="32"/>
      <c r="O124" s="32"/>
      <c r="P124" s="33"/>
    </row>
    <row r="125" spans="1:16" ht="22.5">
      <c r="A125" s="28">
        <v>742</v>
      </c>
      <c r="B125" s="29" t="s">
        <v>76</v>
      </c>
      <c r="C125" s="30">
        <v>1200000</v>
      </c>
      <c r="D125" s="5">
        <f>'89'!D126+6</f>
        <v>6</v>
      </c>
      <c r="E125" s="31">
        <v>10</v>
      </c>
      <c r="F125" s="7">
        <f>'89'!F126+'89'!G126</f>
        <v>0</v>
      </c>
      <c r="G125" s="7">
        <f t="shared" si="2"/>
        <v>60000</v>
      </c>
      <c r="H125" s="7">
        <f t="shared" si="3"/>
        <v>1140000</v>
      </c>
      <c r="I125" s="32"/>
      <c r="J125" s="32"/>
      <c r="K125" s="32"/>
      <c r="L125" s="32"/>
      <c r="M125" s="32"/>
      <c r="N125" s="32"/>
      <c r="O125" s="32"/>
      <c r="P125" s="33"/>
    </row>
    <row r="126" spans="1:16" ht="22.5">
      <c r="A126" s="28">
        <v>777</v>
      </c>
      <c r="B126" s="29" t="s">
        <v>84</v>
      </c>
      <c r="C126" s="30">
        <v>12000000</v>
      </c>
      <c r="D126" s="31">
        <v>5</v>
      </c>
      <c r="E126" s="31">
        <v>5</v>
      </c>
      <c r="F126" s="7">
        <v>0</v>
      </c>
      <c r="G126" s="7">
        <f t="shared" si="2"/>
        <v>1200000</v>
      </c>
      <c r="H126" s="7">
        <f t="shared" si="3"/>
        <v>10800000</v>
      </c>
      <c r="I126" s="32"/>
      <c r="J126" s="32"/>
      <c r="K126" s="32"/>
      <c r="L126" s="32"/>
      <c r="M126" s="32"/>
      <c r="N126" s="32"/>
      <c r="O126" s="32"/>
      <c r="P126" s="33"/>
    </row>
    <row r="127" spans="1:16" ht="22.5">
      <c r="A127" s="28">
        <v>804</v>
      </c>
      <c r="B127" s="29" t="s">
        <v>83</v>
      </c>
      <c r="C127" s="30">
        <v>342125000</v>
      </c>
      <c r="D127" s="31">
        <v>5</v>
      </c>
      <c r="E127" s="31">
        <v>10</v>
      </c>
      <c r="F127" s="7">
        <f>'89'!F128+'89'!G128</f>
        <v>0</v>
      </c>
      <c r="G127" s="7">
        <f t="shared" si="2"/>
        <v>17106250</v>
      </c>
      <c r="H127" s="7">
        <f t="shared" si="3"/>
        <v>325018750</v>
      </c>
      <c r="I127" s="32"/>
      <c r="J127" s="32"/>
      <c r="K127" s="32"/>
      <c r="L127" s="32"/>
      <c r="M127" s="32"/>
      <c r="N127" s="32"/>
      <c r="O127" s="32"/>
      <c r="P127" s="33"/>
    </row>
    <row r="128" spans="1:16" ht="23.25" thickBot="1">
      <c r="A128" s="58"/>
      <c r="B128" s="59"/>
      <c r="C128" s="9">
        <f>SUM(C4:C127)</f>
        <v>729077000</v>
      </c>
      <c r="D128" s="9">
        <f>SUM(D4:D127)</f>
        <v>2311</v>
      </c>
      <c r="E128" s="9">
        <f>SUM(E4:E127)</f>
        <v>1058</v>
      </c>
      <c r="F128" s="9">
        <f>SUM(F4:F127)</f>
        <v>43311479.16666665</v>
      </c>
      <c r="G128" s="9">
        <f aca="true" t="shared" si="4" ref="G128:P128">SUM(G4:G127)</f>
        <v>40567725</v>
      </c>
      <c r="H128" s="9">
        <f t="shared" si="4"/>
        <v>645197795.8333333</v>
      </c>
      <c r="I128" s="9">
        <f t="shared" si="4"/>
        <v>0</v>
      </c>
      <c r="J128" s="9">
        <f t="shared" si="4"/>
        <v>0</v>
      </c>
      <c r="K128" s="9">
        <f t="shared" si="4"/>
        <v>0</v>
      </c>
      <c r="L128" s="9">
        <f t="shared" si="4"/>
        <v>0</v>
      </c>
      <c r="M128" s="9">
        <f t="shared" si="4"/>
        <v>0</v>
      </c>
      <c r="N128" s="9">
        <f t="shared" si="4"/>
        <v>0</v>
      </c>
      <c r="O128" s="9">
        <f t="shared" si="4"/>
        <v>0</v>
      </c>
      <c r="P128" s="9">
        <f t="shared" si="4"/>
        <v>0</v>
      </c>
    </row>
  </sheetData>
  <sheetProtection/>
  <mergeCells count="3">
    <mergeCell ref="A1:P1"/>
    <mergeCell ref="A2:P2"/>
    <mergeCell ref="A128:B128"/>
  </mergeCells>
  <printOptions horizontalCentered="1"/>
  <pageMargins left="0.11811023622047245" right="0.11811023622047245" top="0" bottom="0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P134"/>
  <sheetViews>
    <sheetView rightToLeft="1" zoomScalePageLayoutView="0" workbookViewId="0" topLeftCell="A1">
      <pane ySplit="3" topLeftCell="A64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7.57421875" style="1" bestFit="1" customWidth="1"/>
    <col min="2" max="2" width="25.28125" style="1" bestFit="1" customWidth="1"/>
    <col min="3" max="3" width="14.00390625" style="1" bestFit="1" customWidth="1"/>
    <col min="4" max="4" width="7.7109375" style="1" bestFit="1" customWidth="1"/>
    <col min="5" max="5" width="8.7109375" style="1" bestFit="1" customWidth="1"/>
    <col min="6" max="6" width="14.7109375" style="1" bestFit="1" customWidth="1"/>
    <col min="7" max="7" width="17.00390625" style="1" bestFit="1" customWidth="1"/>
    <col min="8" max="8" width="13.8515625" style="1" bestFit="1" customWidth="1"/>
    <col min="9" max="9" width="15.7109375" style="1" hidden="1" customWidth="1"/>
    <col min="10" max="16" width="4.28125" style="1" hidden="1" customWidth="1"/>
    <col min="17" max="17" width="11.57421875" style="1" bestFit="1" customWidth="1"/>
    <col min="18" max="18" width="9.140625" style="1" customWidth="1"/>
    <col min="19" max="19" width="14.8515625" style="1" bestFit="1" customWidth="1"/>
    <col min="20" max="16384" width="9.140625" style="1" customWidth="1"/>
  </cols>
  <sheetData>
    <row r="1" spans="1:16" ht="22.5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3.25" thickBot="1">
      <c r="A2" s="60" t="s">
        <v>89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26" customFormat="1" ht="22.5">
      <c r="A3" s="27" t="s">
        <v>0</v>
      </c>
      <c r="B3" s="20" t="s">
        <v>1</v>
      </c>
      <c r="C3" s="20" t="s">
        <v>82</v>
      </c>
      <c r="D3" s="21" t="s">
        <v>60</v>
      </c>
      <c r="E3" s="21" t="s">
        <v>68</v>
      </c>
      <c r="F3" s="22" t="s">
        <v>73</v>
      </c>
      <c r="G3" s="22" t="s">
        <v>85</v>
      </c>
      <c r="H3" s="22" t="s">
        <v>62</v>
      </c>
      <c r="I3" s="23" t="s">
        <v>69</v>
      </c>
      <c r="J3" s="24">
        <v>1</v>
      </c>
      <c r="K3" s="24">
        <v>2</v>
      </c>
      <c r="L3" s="24">
        <v>3</v>
      </c>
      <c r="M3" s="24">
        <v>4</v>
      </c>
      <c r="N3" s="24">
        <v>5</v>
      </c>
      <c r="O3" s="24">
        <v>6</v>
      </c>
      <c r="P3" s="25">
        <v>7</v>
      </c>
    </row>
    <row r="4" spans="1:16" ht="22.5">
      <c r="A4" s="11">
        <v>5</v>
      </c>
      <c r="B4" s="5" t="s">
        <v>36</v>
      </c>
      <c r="C4" s="6">
        <v>2100000</v>
      </c>
      <c r="D4" s="5">
        <f>'892'!D4+6</f>
        <v>29</v>
      </c>
      <c r="E4" s="5">
        <v>10</v>
      </c>
      <c r="F4" s="7">
        <f>'892'!F4+'892'!G4</f>
        <v>402500</v>
      </c>
      <c r="G4" s="7">
        <f aca="true" t="shared" si="0" ref="G4:G67">C4/E4/2</f>
        <v>105000</v>
      </c>
      <c r="H4" s="7">
        <f aca="true" t="shared" si="1" ref="H4:H67">C4-F4-G4</f>
        <v>1592500</v>
      </c>
      <c r="I4" s="2"/>
      <c r="J4" s="2"/>
      <c r="K4" s="2"/>
      <c r="L4" s="2"/>
      <c r="M4" s="2"/>
      <c r="N4" s="2"/>
      <c r="O4" s="2"/>
      <c r="P4" s="3"/>
    </row>
    <row r="5" spans="1:16" ht="22.5">
      <c r="A5" s="11">
        <v>7</v>
      </c>
      <c r="B5" s="7" t="s">
        <v>10</v>
      </c>
      <c r="C5" s="6">
        <v>1400000</v>
      </c>
      <c r="D5" s="5">
        <f>'892'!D5+6</f>
        <v>29</v>
      </c>
      <c r="E5" s="5">
        <v>4</v>
      </c>
      <c r="F5" s="7">
        <f>'892'!F5+'892'!G5</f>
        <v>670833.3333333333</v>
      </c>
      <c r="G5" s="7">
        <f t="shared" si="0"/>
        <v>175000</v>
      </c>
      <c r="H5" s="7">
        <f t="shared" si="1"/>
        <v>554166.6666666667</v>
      </c>
      <c r="I5" s="2"/>
      <c r="J5" s="2"/>
      <c r="K5" s="2"/>
      <c r="L5" s="2"/>
      <c r="M5" s="2"/>
      <c r="N5" s="2"/>
      <c r="O5" s="2"/>
      <c r="P5" s="3"/>
    </row>
    <row r="6" spans="1:16" ht="22.5">
      <c r="A6" s="11">
        <v>9</v>
      </c>
      <c r="B6" s="7" t="s">
        <v>11</v>
      </c>
      <c r="C6" s="6">
        <v>3500000</v>
      </c>
      <c r="D6" s="5">
        <f>'892'!D6+6</f>
        <v>29</v>
      </c>
      <c r="E6" s="5">
        <v>10</v>
      </c>
      <c r="F6" s="7">
        <f>'892'!F6+'892'!G6</f>
        <v>670833.3333333333</v>
      </c>
      <c r="G6" s="7">
        <f t="shared" si="0"/>
        <v>175000</v>
      </c>
      <c r="H6" s="7">
        <f t="shared" si="1"/>
        <v>2654166.666666667</v>
      </c>
      <c r="I6" s="2"/>
      <c r="J6" s="2"/>
      <c r="K6" s="2"/>
      <c r="L6" s="2"/>
      <c r="M6" s="2"/>
      <c r="N6" s="2"/>
      <c r="O6" s="2"/>
      <c r="P6" s="3"/>
    </row>
    <row r="7" spans="1:16" ht="22.5">
      <c r="A7" s="11">
        <v>9</v>
      </c>
      <c r="B7" s="7" t="s">
        <v>12</v>
      </c>
      <c r="C7" s="6">
        <v>620000</v>
      </c>
      <c r="D7" s="5">
        <f>'892'!D7+6</f>
        <v>29</v>
      </c>
      <c r="E7" s="5">
        <v>10</v>
      </c>
      <c r="F7" s="7">
        <f>'892'!F7+'892'!G7</f>
        <v>118833.33333333334</v>
      </c>
      <c r="G7" s="7">
        <f t="shared" si="0"/>
        <v>31000</v>
      </c>
      <c r="H7" s="7">
        <f t="shared" si="1"/>
        <v>470166.6666666666</v>
      </c>
      <c r="I7" s="2"/>
      <c r="J7" s="2"/>
      <c r="K7" s="2"/>
      <c r="L7" s="2"/>
      <c r="M7" s="2"/>
      <c r="N7" s="2"/>
      <c r="O7" s="2"/>
      <c r="P7" s="3"/>
    </row>
    <row r="8" spans="1:16" ht="22.5">
      <c r="A8" s="11">
        <v>9</v>
      </c>
      <c r="B8" s="7" t="s">
        <v>12</v>
      </c>
      <c r="C8" s="6">
        <v>620000</v>
      </c>
      <c r="D8" s="5">
        <f>'892'!D8+6</f>
        <v>29</v>
      </c>
      <c r="E8" s="5">
        <v>10</v>
      </c>
      <c r="F8" s="7">
        <f>'892'!F8+'892'!G8</f>
        <v>118833.33333333334</v>
      </c>
      <c r="G8" s="7">
        <f t="shared" si="0"/>
        <v>31000</v>
      </c>
      <c r="H8" s="7">
        <f t="shared" si="1"/>
        <v>470166.6666666666</v>
      </c>
      <c r="I8" s="2"/>
      <c r="J8" s="2"/>
      <c r="K8" s="2"/>
      <c r="L8" s="2"/>
      <c r="M8" s="2"/>
      <c r="N8" s="2"/>
      <c r="O8" s="2"/>
      <c r="P8" s="3"/>
    </row>
    <row r="9" spans="1:16" ht="22.5">
      <c r="A9" s="11">
        <v>9</v>
      </c>
      <c r="B9" s="7" t="s">
        <v>12</v>
      </c>
      <c r="C9" s="6">
        <v>620000</v>
      </c>
      <c r="D9" s="5">
        <f>'892'!D9+6</f>
        <v>29</v>
      </c>
      <c r="E9" s="5">
        <v>10</v>
      </c>
      <c r="F9" s="7">
        <f>'892'!F9+'892'!G9</f>
        <v>118833.33333333334</v>
      </c>
      <c r="G9" s="7">
        <f t="shared" si="0"/>
        <v>31000</v>
      </c>
      <c r="H9" s="7">
        <f t="shared" si="1"/>
        <v>470166.6666666666</v>
      </c>
      <c r="I9" s="2"/>
      <c r="J9" s="2"/>
      <c r="K9" s="2"/>
      <c r="L9" s="2"/>
      <c r="M9" s="2"/>
      <c r="N9" s="2"/>
      <c r="O9" s="2"/>
      <c r="P9" s="3"/>
    </row>
    <row r="10" spans="1:16" ht="22.5">
      <c r="A10" s="11">
        <v>9</v>
      </c>
      <c r="B10" s="7" t="s">
        <v>12</v>
      </c>
      <c r="C10" s="6">
        <v>620000</v>
      </c>
      <c r="D10" s="5">
        <f>'892'!D10+6</f>
        <v>29</v>
      </c>
      <c r="E10" s="5">
        <v>10</v>
      </c>
      <c r="F10" s="7">
        <f>'892'!F10+'892'!G10</f>
        <v>118833.33333333334</v>
      </c>
      <c r="G10" s="7">
        <f t="shared" si="0"/>
        <v>31000</v>
      </c>
      <c r="H10" s="7">
        <f t="shared" si="1"/>
        <v>470166.6666666666</v>
      </c>
      <c r="I10" s="2"/>
      <c r="J10" s="2"/>
      <c r="K10" s="2"/>
      <c r="L10" s="2"/>
      <c r="M10" s="2"/>
      <c r="N10" s="2"/>
      <c r="O10" s="2"/>
      <c r="P10" s="3"/>
    </row>
    <row r="11" spans="1:16" ht="22.5">
      <c r="A11" s="11">
        <v>9</v>
      </c>
      <c r="B11" s="7" t="s">
        <v>13</v>
      </c>
      <c r="C11" s="8">
        <v>1450000</v>
      </c>
      <c r="D11" s="5">
        <f>'892'!D11+6</f>
        <v>29</v>
      </c>
      <c r="E11" s="5">
        <v>10</v>
      </c>
      <c r="F11" s="7">
        <f>'892'!F11+'892'!G11</f>
        <v>277916.6666666666</v>
      </c>
      <c r="G11" s="7">
        <f t="shared" si="0"/>
        <v>72500</v>
      </c>
      <c r="H11" s="7">
        <f t="shared" si="1"/>
        <v>1099583.3333333335</v>
      </c>
      <c r="I11" s="2"/>
      <c r="J11" s="2"/>
      <c r="K11" s="2"/>
      <c r="L11" s="2"/>
      <c r="M11" s="2"/>
      <c r="N11" s="2"/>
      <c r="O11" s="2"/>
      <c r="P11" s="3"/>
    </row>
    <row r="12" spans="1:16" ht="22.5">
      <c r="A12" s="11">
        <v>9</v>
      </c>
      <c r="B12" s="7" t="s">
        <v>14</v>
      </c>
      <c r="C12" s="6">
        <v>1350000</v>
      </c>
      <c r="D12" s="5">
        <f>'892'!D12+6</f>
        <v>29</v>
      </c>
      <c r="E12" s="5">
        <v>10</v>
      </c>
      <c r="F12" s="7">
        <f>'892'!F12+'892'!G12</f>
        <v>258750</v>
      </c>
      <c r="G12" s="7">
        <f t="shared" si="0"/>
        <v>67500</v>
      </c>
      <c r="H12" s="7">
        <f t="shared" si="1"/>
        <v>1023750</v>
      </c>
      <c r="I12" s="2"/>
      <c r="J12" s="2"/>
      <c r="K12" s="2"/>
      <c r="L12" s="2"/>
      <c r="M12" s="2"/>
      <c r="N12" s="2"/>
      <c r="O12" s="2"/>
      <c r="P12" s="3"/>
    </row>
    <row r="13" spans="1:16" ht="22.5">
      <c r="A13" s="11">
        <v>9</v>
      </c>
      <c r="B13" s="7" t="s">
        <v>15</v>
      </c>
      <c r="C13" s="6">
        <v>1450000</v>
      </c>
      <c r="D13" s="5">
        <f>'892'!D13+6</f>
        <v>29</v>
      </c>
      <c r="E13" s="5">
        <v>10</v>
      </c>
      <c r="F13" s="7">
        <f>'892'!F13+'892'!G13</f>
        <v>277916.6666666666</v>
      </c>
      <c r="G13" s="7">
        <f t="shared" si="0"/>
        <v>72500</v>
      </c>
      <c r="H13" s="7">
        <f t="shared" si="1"/>
        <v>1099583.3333333335</v>
      </c>
      <c r="I13" s="2"/>
      <c r="J13" s="2"/>
      <c r="K13" s="2"/>
      <c r="L13" s="2"/>
      <c r="M13" s="2"/>
      <c r="N13" s="2"/>
      <c r="O13" s="2"/>
      <c r="P13" s="3"/>
    </row>
    <row r="14" spans="1:16" ht="22.5">
      <c r="A14" s="11">
        <v>11</v>
      </c>
      <c r="B14" s="5" t="s">
        <v>17</v>
      </c>
      <c r="C14" s="6">
        <v>1200000</v>
      </c>
      <c r="D14" s="5">
        <f>'892'!D14+6</f>
        <v>29</v>
      </c>
      <c r="E14" s="5">
        <v>4</v>
      </c>
      <c r="F14" s="7">
        <f>'892'!F14+'892'!G14</f>
        <v>575000</v>
      </c>
      <c r="G14" s="7">
        <f t="shared" si="0"/>
        <v>150000</v>
      </c>
      <c r="H14" s="7">
        <f t="shared" si="1"/>
        <v>475000</v>
      </c>
      <c r="I14" s="2"/>
      <c r="J14" s="2"/>
      <c r="K14" s="2"/>
      <c r="L14" s="2"/>
      <c r="M14" s="2"/>
      <c r="N14" s="2"/>
      <c r="O14" s="2"/>
      <c r="P14" s="3"/>
    </row>
    <row r="15" spans="1:16" ht="22.5">
      <c r="A15" s="11">
        <v>11</v>
      </c>
      <c r="B15" s="5" t="s">
        <v>17</v>
      </c>
      <c r="C15" s="6">
        <v>1200000</v>
      </c>
      <c r="D15" s="5">
        <f>'892'!D15+6</f>
        <v>29</v>
      </c>
      <c r="E15" s="5">
        <v>4</v>
      </c>
      <c r="F15" s="7">
        <f>'892'!F15+'892'!G15</f>
        <v>575000</v>
      </c>
      <c r="G15" s="7">
        <f t="shared" si="0"/>
        <v>150000</v>
      </c>
      <c r="H15" s="7">
        <f t="shared" si="1"/>
        <v>475000</v>
      </c>
      <c r="I15" s="2"/>
      <c r="J15" s="2"/>
      <c r="K15" s="2"/>
      <c r="L15" s="2"/>
      <c r="M15" s="2"/>
      <c r="N15" s="2"/>
      <c r="O15" s="2"/>
      <c r="P15" s="3"/>
    </row>
    <row r="16" spans="1:16" ht="22.5">
      <c r="A16" s="11">
        <v>11</v>
      </c>
      <c r="B16" s="7" t="s">
        <v>16</v>
      </c>
      <c r="C16" s="6">
        <v>4000000</v>
      </c>
      <c r="D16" s="5">
        <f>'892'!D16+6</f>
        <v>29</v>
      </c>
      <c r="E16" s="5">
        <v>4</v>
      </c>
      <c r="F16" s="7">
        <f>'892'!F16+'892'!G16</f>
        <v>1916666.6666666665</v>
      </c>
      <c r="G16" s="7">
        <f t="shared" si="0"/>
        <v>500000</v>
      </c>
      <c r="H16" s="7">
        <f t="shared" si="1"/>
        <v>1583333.3333333335</v>
      </c>
      <c r="I16" s="2"/>
      <c r="J16" s="2"/>
      <c r="K16" s="2"/>
      <c r="L16" s="2"/>
      <c r="M16" s="2"/>
      <c r="N16" s="2"/>
      <c r="O16" s="2"/>
      <c r="P16" s="3"/>
    </row>
    <row r="17" spans="1:16" ht="22.5">
      <c r="A17" s="11">
        <v>11</v>
      </c>
      <c r="B17" s="7" t="s">
        <v>16</v>
      </c>
      <c r="C17" s="6">
        <v>4000000</v>
      </c>
      <c r="D17" s="5">
        <f>'892'!D17+6</f>
        <v>29</v>
      </c>
      <c r="E17" s="5">
        <v>4</v>
      </c>
      <c r="F17" s="7">
        <f>'892'!F17+'892'!G17</f>
        <v>1916666.6666666665</v>
      </c>
      <c r="G17" s="7">
        <f t="shared" si="0"/>
        <v>500000</v>
      </c>
      <c r="H17" s="7">
        <f t="shared" si="1"/>
        <v>1583333.3333333335</v>
      </c>
      <c r="I17" s="2"/>
      <c r="J17" s="2"/>
      <c r="K17" s="2"/>
      <c r="L17" s="2"/>
      <c r="M17" s="2"/>
      <c r="N17" s="2"/>
      <c r="O17" s="2"/>
      <c r="P17" s="3"/>
    </row>
    <row r="18" spans="1:16" ht="22.5">
      <c r="A18" s="11">
        <v>11</v>
      </c>
      <c r="B18" s="5" t="s">
        <v>18</v>
      </c>
      <c r="C18" s="6">
        <v>50000</v>
      </c>
      <c r="D18" s="5">
        <f>'892'!D18+6</f>
        <v>29</v>
      </c>
      <c r="E18" s="5">
        <v>4</v>
      </c>
      <c r="F18" s="7">
        <f>'892'!F18+'892'!G18</f>
        <v>23958.333333333336</v>
      </c>
      <c r="G18" s="7">
        <f t="shared" si="0"/>
        <v>6250</v>
      </c>
      <c r="H18" s="7">
        <f t="shared" si="1"/>
        <v>19791.666666666664</v>
      </c>
      <c r="I18" s="2"/>
      <c r="J18" s="2"/>
      <c r="K18" s="2"/>
      <c r="L18" s="2"/>
      <c r="M18" s="2"/>
      <c r="N18" s="2"/>
      <c r="O18" s="2"/>
      <c r="P18" s="3"/>
    </row>
    <row r="19" spans="1:16" ht="22.5">
      <c r="A19" s="11">
        <v>11</v>
      </c>
      <c r="B19" s="5" t="s">
        <v>18</v>
      </c>
      <c r="C19" s="6">
        <v>50000</v>
      </c>
      <c r="D19" s="5">
        <f>'892'!D19+6</f>
        <v>29</v>
      </c>
      <c r="E19" s="5">
        <v>4</v>
      </c>
      <c r="F19" s="7">
        <f>'892'!F19+'892'!G19</f>
        <v>23958.333333333336</v>
      </c>
      <c r="G19" s="7">
        <f t="shared" si="0"/>
        <v>6250</v>
      </c>
      <c r="H19" s="7">
        <f t="shared" si="1"/>
        <v>19791.666666666664</v>
      </c>
      <c r="I19" s="2"/>
      <c r="J19" s="2"/>
      <c r="K19" s="2"/>
      <c r="L19" s="2"/>
      <c r="M19" s="2"/>
      <c r="N19" s="2"/>
      <c r="O19" s="2"/>
      <c r="P19" s="3"/>
    </row>
    <row r="20" spans="1:16" ht="22.5">
      <c r="A20" s="11">
        <v>11</v>
      </c>
      <c r="B20" s="5" t="s">
        <v>19</v>
      </c>
      <c r="C20" s="6">
        <v>200000</v>
      </c>
      <c r="D20" s="5">
        <f>'892'!D20+6</f>
        <v>29</v>
      </c>
      <c r="E20" s="5">
        <v>4</v>
      </c>
      <c r="F20" s="7">
        <f>'892'!F20+'892'!G20</f>
        <v>95833.33333333334</v>
      </c>
      <c r="G20" s="7">
        <f t="shared" si="0"/>
        <v>25000</v>
      </c>
      <c r="H20" s="7">
        <f t="shared" si="1"/>
        <v>79166.66666666666</v>
      </c>
      <c r="I20" s="2"/>
      <c r="J20" s="2"/>
      <c r="K20" s="2"/>
      <c r="L20" s="2"/>
      <c r="M20" s="2"/>
      <c r="N20" s="2"/>
      <c r="O20" s="2"/>
      <c r="P20" s="3"/>
    </row>
    <row r="21" spans="1:16" ht="22.5">
      <c r="A21" s="11">
        <v>11</v>
      </c>
      <c r="B21" s="5" t="s">
        <v>19</v>
      </c>
      <c r="C21" s="6">
        <v>200000</v>
      </c>
      <c r="D21" s="5">
        <f>'892'!D21+6</f>
        <v>29</v>
      </c>
      <c r="E21" s="5">
        <v>4</v>
      </c>
      <c r="F21" s="7">
        <f>'892'!F21+'892'!G21</f>
        <v>95833.33333333334</v>
      </c>
      <c r="G21" s="7">
        <f t="shared" si="0"/>
        <v>25000</v>
      </c>
      <c r="H21" s="7">
        <f t="shared" si="1"/>
        <v>79166.66666666666</v>
      </c>
      <c r="I21" s="2"/>
      <c r="J21" s="2"/>
      <c r="K21" s="2"/>
      <c r="L21" s="2"/>
      <c r="M21" s="2"/>
      <c r="N21" s="2"/>
      <c r="O21" s="2"/>
      <c r="P21" s="3"/>
    </row>
    <row r="22" spans="1:16" ht="22.5">
      <c r="A22" s="11">
        <v>12</v>
      </c>
      <c r="B22" s="5" t="s">
        <v>20</v>
      </c>
      <c r="C22" s="6">
        <v>600000</v>
      </c>
      <c r="D22" s="5">
        <f>'892'!D22+6</f>
        <v>29</v>
      </c>
      <c r="E22" s="5">
        <v>10</v>
      </c>
      <c r="F22" s="7">
        <f>'892'!F22+'892'!G22</f>
        <v>115000</v>
      </c>
      <c r="G22" s="7">
        <f t="shared" si="0"/>
        <v>30000</v>
      </c>
      <c r="H22" s="7">
        <f t="shared" si="1"/>
        <v>455000</v>
      </c>
      <c r="I22" s="2"/>
      <c r="J22" s="2"/>
      <c r="K22" s="2"/>
      <c r="L22" s="2"/>
      <c r="M22" s="2"/>
      <c r="N22" s="2"/>
      <c r="O22" s="2"/>
      <c r="P22" s="3"/>
    </row>
    <row r="23" spans="1:16" ht="22.5">
      <c r="A23" s="11">
        <v>12</v>
      </c>
      <c r="B23" s="5" t="s">
        <v>20</v>
      </c>
      <c r="C23" s="6">
        <v>600000</v>
      </c>
      <c r="D23" s="5">
        <f>'892'!D23+6</f>
        <v>29</v>
      </c>
      <c r="E23" s="5">
        <v>10</v>
      </c>
      <c r="F23" s="7">
        <f>'892'!F23+'892'!G23</f>
        <v>115000</v>
      </c>
      <c r="G23" s="7">
        <f t="shared" si="0"/>
        <v>30000</v>
      </c>
      <c r="H23" s="7">
        <f t="shared" si="1"/>
        <v>455000</v>
      </c>
      <c r="I23" s="2"/>
      <c r="J23" s="2"/>
      <c r="K23" s="2"/>
      <c r="L23" s="2"/>
      <c r="M23" s="2"/>
      <c r="N23" s="2"/>
      <c r="O23" s="2"/>
      <c r="P23" s="3"/>
    </row>
    <row r="24" spans="1:16" ht="22.5">
      <c r="A24" s="11">
        <v>12</v>
      </c>
      <c r="B24" s="7" t="s">
        <v>21</v>
      </c>
      <c r="C24" s="6">
        <f>7490000-1200000</f>
        <v>6290000</v>
      </c>
      <c r="D24" s="5">
        <f>'892'!D24+6</f>
        <v>29</v>
      </c>
      <c r="E24" s="5">
        <v>10</v>
      </c>
      <c r="F24" s="7">
        <f>'892'!F24+'892'!G24</f>
        <v>1205583.3333333335</v>
      </c>
      <c r="G24" s="7">
        <f t="shared" si="0"/>
        <v>314500</v>
      </c>
      <c r="H24" s="7">
        <f t="shared" si="1"/>
        <v>4769916.666666666</v>
      </c>
      <c r="I24" s="2"/>
      <c r="J24" s="2"/>
      <c r="K24" s="2"/>
      <c r="L24" s="2"/>
      <c r="M24" s="2"/>
      <c r="N24" s="2"/>
      <c r="O24" s="2"/>
      <c r="P24" s="3"/>
    </row>
    <row r="25" spans="1:16" ht="22.5">
      <c r="A25" s="11">
        <v>14</v>
      </c>
      <c r="B25" s="5" t="s">
        <v>22</v>
      </c>
      <c r="C25" s="6">
        <v>400000</v>
      </c>
      <c r="D25" s="5">
        <f>'892'!D25+6</f>
        <v>29</v>
      </c>
      <c r="E25" s="5">
        <v>10</v>
      </c>
      <c r="F25" s="7">
        <f>'892'!F25+'892'!G25</f>
        <v>76666.66666666666</v>
      </c>
      <c r="G25" s="7">
        <f t="shared" si="0"/>
        <v>20000</v>
      </c>
      <c r="H25" s="7">
        <f t="shared" si="1"/>
        <v>303333.3333333334</v>
      </c>
      <c r="I25" s="2"/>
      <c r="J25" s="2"/>
      <c r="K25" s="2"/>
      <c r="L25" s="2"/>
      <c r="M25" s="2"/>
      <c r="N25" s="2"/>
      <c r="O25" s="2"/>
      <c r="P25" s="3"/>
    </row>
    <row r="26" spans="1:16" ht="22.5">
      <c r="A26" s="11">
        <v>14</v>
      </c>
      <c r="B26" s="5" t="s">
        <v>23</v>
      </c>
      <c r="C26" s="6">
        <v>2500000</v>
      </c>
      <c r="D26" s="5">
        <f>'892'!D26+6</f>
        <v>29</v>
      </c>
      <c r="E26" s="5">
        <v>10</v>
      </c>
      <c r="F26" s="7">
        <f>'892'!F26+'892'!G26</f>
        <v>479166.6666666666</v>
      </c>
      <c r="G26" s="7">
        <f t="shared" si="0"/>
        <v>125000</v>
      </c>
      <c r="H26" s="7">
        <f t="shared" si="1"/>
        <v>1895833.3333333335</v>
      </c>
      <c r="I26" s="2"/>
      <c r="J26" s="2"/>
      <c r="K26" s="2"/>
      <c r="L26" s="2"/>
      <c r="M26" s="2"/>
      <c r="N26" s="2"/>
      <c r="O26" s="2"/>
      <c r="P26" s="3"/>
    </row>
    <row r="27" spans="1:16" ht="22.5">
      <c r="A27" s="11">
        <v>15</v>
      </c>
      <c r="B27" s="5" t="s">
        <v>24</v>
      </c>
      <c r="C27" s="6">
        <v>10940000</v>
      </c>
      <c r="D27" s="5">
        <f>'892'!D27+6</f>
        <v>29</v>
      </c>
      <c r="E27" s="5">
        <v>10</v>
      </c>
      <c r="F27" s="7">
        <f>'892'!F27+'892'!G27</f>
        <v>2096833.3333333335</v>
      </c>
      <c r="G27" s="7">
        <f t="shared" si="0"/>
        <v>547000</v>
      </c>
      <c r="H27" s="7">
        <f t="shared" si="1"/>
        <v>8296166.666666666</v>
      </c>
      <c r="I27" s="2"/>
      <c r="J27" s="2"/>
      <c r="K27" s="2"/>
      <c r="L27" s="2"/>
      <c r="M27" s="2"/>
      <c r="N27" s="2"/>
      <c r="O27" s="2"/>
      <c r="P27" s="3"/>
    </row>
    <row r="28" spans="1:16" ht="22.5">
      <c r="A28" s="11">
        <v>33</v>
      </c>
      <c r="B28" s="5" t="s">
        <v>25</v>
      </c>
      <c r="C28" s="6">
        <v>1500000</v>
      </c>
      <c r="D28" s="5">
        <f>'892'!D28+6</f>
        <v>28</v>
      </c>
      <c r="E28" s="5">
        <v>10</v>
      </c>
      <c r="F28" s="7">
        <f>'892'!F28+'892'!G28</f>
        <v>275000</v>
      </c>
      <c r="G28" s="7">
        <f t="shared" si="0"/>
        <v>75000</v>
      </c>
      <c r="H28" s="7">
        <f t="shared" si="1"/>
        <v>1150000</v>
      </c>
      <c r="I28" s="2"/>
      <c r="J28" s="2"/>
      <c r="K28" s="2"/>
      <c r="L28" s="2"/>
      <c r="M28" s="2"/>
      <c r="N28" s="2"/>
      <c r="O28" s="2"/>
      <c r="P28" s="3"/>
    </row>
    <row r="29" spans="1:16" ht="22.5">
      <c r="A29" s="11">
        <v>33</v>
      </c>
      <c r="B29" s="5" t="s">
        <v>20</v>
      </c>
      <c r="C29" s="6">
        <v>180000</v>
      </c>
      <c r="D29" s="5">
        <f>'892'!D29+6</f>
        <v>28</v>
      </c>
      <c r="E29" s="5">
        <v>10</v>
      </c>
      <c r="F29" s="7">
        <f>'892'!F29+'892'!G29</f>
        <v>33000</v>
      </c>
      <c r="G29" s="7">
        <f t="shared" si="0"/>
        <v>9000</v>
      </c>
      <c r="H29" s="7">
        <f t="shared" si="1"/>
        <v>138000</v>
      </c>
      <c r="I29" s="2"/>
      <c r="J29" s="2"/>
      <c r="K29" s="2"/>
      <c r="L29" s="2"/>
      <c r="M29" s="2"/>
      <c r="N29" s="2"/>
      <c r="O29" s="2"/>
      <c r="P29" s="3"/>
    </row>
    <row r="30" spans="1:16" ht="22.5">
      <c r="A30" s="11">
        <v>56</v>
      </c>
      <c r="B30" s="5" t="s">
        <v>26</v>
      </c>
      <c r="C30" s="6">
        <v>752500</v>
      </c>
      <c r="D30" s="5">
        <f>'892'!D30+6</f>
        <v>28</v>
      </c>
      <c r="E30" s="5">
        <v>10</v>
      </c>
      <c r="F30" s="7">
        <f>'892'!F30+'892'!G30</f>
        <v>137958.33333333334</v>
      </c>
      <c r="G30" s="7">
        <f t="shared" si="0"/>
        <v>37625</v>
      </c>
      <c r="H30" s="7">
        <f t="shared" si="1"/>
        <v>576916.6666666666</v>
      </c>
      <c r="I30" s="2"/>
      <c r="J30" s="2"/>
      <c r="K30" s="2"/>
      <c r="L30" s="2"/>
      <c r="M30" s="2"/>
      <c r="N30" s="2"/>
      <c r="O30" s="2"/>
      <c r="P30" s="3"/>
    </row>
    <row r="31" spans="1:16" ht="22.5">
      <c r="A31" s="11">
        <v>56</v>
      </c>
      <c r="B31" s="5" t="s">
        <v>26</v>
      </c>
      <c r="C31" s="6">
        <v>752500</v>
      </c>
      <c r="D31" s="5">
        <f>'892'!D31+6</f>
        <v>28</v>
      </c>
      <c r="E31" s="5">
        <v>10</v>
      </c>
      <c r="F31" s="7">
        <f>'892'!F31+'892'!G31</f>
        <v>137958.33333333334</v>
      </c>
      <c r="G31" s="7">
        <f t="shared" si="0"/>
        <v>37625</v>
      </c>
      <c r="H31" s="7">
        <f t="shared" si="1"/>
        <v>576916.6666666666</v>
      </c>
      <c r="I31" s="2"/>
      <c r="J31" s="2"/>
      <c r="K31" s="2"/>
      <c r="L31" s="2"/>
      <c r="M31" s="2"/>
      <c r="N31" s="2"/>
      <c r="O31" s="2"/>
      <c r="P31" s="3"/>
    </row>
    <row r="32" spans="1:16" ht="22.5">
      <c r="A32" s="11">
        <v>56</v>
      </c>
      <c r="B32" s="5" t="s">
        <v>4</v>
      </c>
      <c r="C32" s="6">
        <v>850000</v>
      </c>
      <c r="D32" s="5">
        <f>'892'!D32+6</f>
        <v>28</v>
      </c>
      <c r="E32" s="5">
        <v>10</v>
      </c>
      <c r="F32" s="7">
        <f>'892'!F32+'892'!G32</f>
        <v>155833.3333333333</v>
      </c>
      <c r="G32" s="7">
        <f t="shared" si="0"/>
        <v>42500</v>
      </c>
      <c r="H32" s="7">
        <f t="shared" si="1"/>
        <v>651666.6666666667</v>
      </c>
      <c r="I32" s="2"/>
      <c r="J32" s="2"/>
      <c r="K32" s="2"/>
      <c r="L32" s="2"/>
      <c r="M32" s="2"/>
      <c r="N32" s="2"/>
      <c r="O32" s="2"/>
      <c r="P32" s="3"/>
    </row>
    <row r="33" spans="1:16" ht="22.5">
      <c r="A33" s="11">
        <v>56</v>
      </c>
      <c r="B33" s="5" t="s">
        <v>4</v>
      </c>
      <c r="C33" s="6">
        <v>850000</v>
      </c>
      <c r="D33" s="5">
        <f>'892'!D33+6</f>
        <v>28</v>
      </c>
      <c r="E33" s="5">
        <v>10</v>
      </c>
      <c r="F33" s="7">
        <f>'892'!F33+'892'!G33</f>
        <v>155833.3333333333</v>
      </c>
      <c r="G33" s="7">
        <f t="shared" si="0"/>
        <v>42500</v>
      </c>
      <c r="H33" s="7">
        <f t="shared" si="1"/>
        <v>651666.6666666667</v>
      </c>
      <c r="I33" s="2"/>
      <c r="J33" s="2"/>
      <c r="K33" s="2"/>
      <c r="L33" s="2"/>
      <c r="M33" s="2"/>
      <c r="N33" s="2"/>
      <c r="O33" s="2"/>
      <c r="P33" s="3"/>
    </row>
    <row r="34" spans="1:16" ht="22.5">
      <c r="A34" s="11">
        <v>56</v>
      </c>
      <c r="B34" s="5" t="s">
        <v>4</v>
      </c>
      <c r="C34" s="6">
        <v>850000</v>
      </c>
      <c r="D34" s="5">
        <f>'892'!D34+6</f>
        <v>28</v>
      </c>
      <c r="E34" s="5">
        <v>10</v>
      </c>
      <c r="F34" s="7">
        <f>'892'!F34+'892'!G34</f>
        <v>155833.3333333333</v>
      </c>
      <c r="G34" s="7">
        <f t="shared" si="0"/>
        <v>42500</v>
      </c>
      <c r="H34" s="7">
        <f t="shared" si="1"/>
        <v>651666.6666666667</v>
      </c>
      <c r="I34" s="2"/>
      <c r="J34" s="2"/>
      <c r="K34" s="2"/>
      <c r="L34" s="2"/>
      <c r="M34" s="2"/>
      <c r="N34" s="2"/>
      <c r="O34" s="2"/>
      <c r="P34" s="3"/>
    </row>
    <row r="35" spans="1:16" ht="22.5">
      <c r="A35" s="11">
        <v>56</v>
      </c>
      <c r="B35" s="5" t="s">
        <v>5</v>
      </c>
      <c r="C35" s="6">
        <f>1900000-295000</f>
        <v>1605000</v>
      </c>
      <c r="D35" s="5">
        <f>'892'!D35+6</f>
        <v>28</v>
      </c>
      <c r="E35" s="5">
        <v>10</v>
      </c>
      <c r="F35" s="7">
        <f>'892'!F35+'892'!G35</f>
        <v>294250</v>
      </c>
      <c r="G35" s="7">
        <f t="shared" si="0"/>
        <v>80250</v>
      </c>
      <c r="H35" s="7">
        <f t="shared" si="1"/>
        <v>1230500</v>
      </c>
      <c r="I35" s="2"/>
      <c r="J35" s="2"/>
      <c r="K35" s="2"/>
      <c r="L35" s="2"/>
      <c r="M35" s="2"/>
      <c r="N35" s="2"/>
      <c r="O35" s="2"/>
      <c r="P35" s="3"/>
    </row>
    <row r="36" spans="1:16" ht="22.5">
      <c r="A36" s="11">
        <v>56</v>
      </c>
      <c r="B36" s="5" t="s">
        <v>6</v>
      </c>
      <c r="C36" s="6">
        <v>820000</v>
      </c>
      <c r="D36" s="5">
        <f>'892'!D36+6</f>
        <v>28</v>
      </c>
      <c r="E36" s="5">
        <v>10</v>
      </c>
      <c r="F36" s="7">
        <f>'892'!F36+'892'!G36</f>
        <v>150333.3333333333</v>
      </c>
      <c r="G36" s="7">
        <f t="shared" si="0"/>
        <v>41000</v>
      </c>
      <c r="H36" s="7">
        <f t="shared" si="1"/>
        <v>628666.6666666667</v>
      </c>
      <c r="I36" s="2"/>
      <c r="J36" s="2"/>
      <c r="K36" s="2"/>
      <c r="L36" s="2"/>
      <c r="M36" s="2"/>
      <c r="N36" s="2"/>
      <c r="O36" s="2"/>
      <c r="P36" s="3"/>
    </row>
    <row r="37" spans="1:16" ht="22.5">
      <c r="A37" s="11">
        <v>56</v>
      </c>
      <c r="B37" s="5" t="s">
        <v>6</v>
      </c>
      <c r="C37" s="6">
        <v>820000</v>
      </c>
      <c r="D37" s="5">
        <f>'892'!D37+6</f>
        <v>28</v>
      </c>
      <c r="E37" s="5">
        <v>10</v>
      </c>
      <c r="F37" s="7">
        <f>'892'!F37+'892'!G37</f>
        <v>150333.3333333333</v>
      </c>
      <c r="G37" s="7">
        <f t="shared" si="0"/>
        <v>41000</v>
      </c>
      <c r="H37" s="7">
        <f t="shared" si="1"/>
        <v>628666.6666666667</v>
      </c>
      <c r="I37" s="2"/>
      <c r="J37" s="2"/>
      <c r="K37" s="2"/>
      <c r="L37" s="2"/>
      <c r="M37" s="2"/>
      <c r="N37" s="2"/>
      <c r="O37" s="2"/>
      <c r="P37" s="3"/>
    </row>
    <row r="38" spans="1:16" ht="22.5">
      <c r="A38" s="11">
        <v>56</v>
      </c>
      <c r="B38" s="7" t="s">
        <v>27</v>
      </c>
      <c r="C38" s="6">
        <v>110000</v>
      </c>
      <c r="D38" s="5">
        <f>'892'!D38+6</f>
        <v>28</v>
      </c>
      <c r="E38" s="5">
        <v>10</v>
      </c>
      <c r="F38" s="7">
        <f>'892'!F38+'892'!G38</f>
        <v>20166.666666666664</v>
      </c>
      <c r="G38" s="7">
        <f t="shared" si="0"/>
        <v>5500</v>
      </c>
      <c r="H38" s="7">
        <f t="shared" si="1"/>
        <v>84333.33333333334</v>
      </c>
      <c r="I38" s="2"/>
      <c r="J38" s="2"/>
      <c r="K38" s="2"/>
      <c r="L38" s="2"/>
      <c r="M38" s="2"/>
      <c r="N38" s="2"/>
      <c r="O38" s="2"/>
      <c r="P38" s="3"/>
    </row>
    <row r="39" spans="1:16" ht="22.5">
      <c r="A39" s="11">
        <v>56</v>
      </c>
      <c r="B39" s="7" t="s">
        <v>28</v>
      </c>
      <c r="C39" s="6">
        <v>65000</v>
      </c>
      <c r="D39" s="5">
        <f>'892'!D39+6</f>
        <v>28</v>
      </c>
      <c r="E39" s="5">
        <v>10</v>
      </c>
      <c r="F39" s="7">
        <f>'892'!F39+'892'!G39</f>
        <v>11916.666666666668</v>
      </c>
      <c r="G39" s="7">
        <f t="shared" si="0"/>
        <v>3250</v>
      </c>
      <c r="H39" s="7">
        <f t="shared" si="1"/>
        <v>49833.33333333333</v>
      </c>
      <c r="I39" s="2"/>
      <c r="J39" s="2"/>
      <c r="K39" s="2"/>
      <c r="L39" s="2"/>
      <c r="M39" s="2"/>
      <c r="N39" s="2"/>
      <c r="O39" s="2"/>
      <c r="P39" s="3"/>
    </row>
    <row r="40" spans="1:16" ht="22.5">
      <c r="A40" s="11">
        <v>56</v>
      </c>
      <c r="B40" s="7" t="s">
        <v>28</v>
      </c>
      <c r="C40" s="6">
        <v>65000</v>
      </c>
      <c r="D40" s="5">
        <f>'892'!D40+6</f>
        <v>28</v>
      </c>
      <c r="E40" s="5">
        <v>10</v>
      </c>
      <c r="F40" s="7">
        <f>'892'!F40+'892'!G40</f>
        <v>11916.666666666668</v>
      </c>
      <c r="G40" s="7">
        <f t="shared" si="0"/>
        <v>3250</v>
      </c>
      <c r="H40" s="7">
        <f t="shared" si="1"/>
        <v>49833.33333333333</v>
      </c>
      <c r="I40" s="2"/>
      <c r="J40" s="2"/>
      <c r="K40" s="2"/>
      <c r="L40" s="2"/>
      <c r="M40" s="2"/>
      <c r="N40" s="2"/>
      <c r="O40" s="2"/>
      <c r="P40" s="3"/>
    </row>
    <row r="41" spans="1:16" ht="22.5">
      <c r="A41" s="11">
        <v>56</v>
      </c>
      <c r="B41" s="7" t="s">
        <v>29</v>
      </c>
      <c r="C41" s="6">
        <v>55000</v>
      </c>
      <c r="D41" s="5">
        <f>'892'!D41+6</f>
        <v>28</v>
      </c>
      <c r="E41" s="5">
        <v>10</v>
      </c>
      <c r="F41" s="7">
        <f>'892'!F41+'892'!G41</f>
        <v>10083.333333333332</v>
      </c>
      <c r="G41" s="7">
        <f t="shared" si="0"/>
        <v>2750</v>
      </c>
      <c r="H41" s="7">
        <f t="shared" si="1"/>
        <v>42166.66666666667</v>
      </c>
      <c r="I41" s="2"/>
      <c r="J41" s="2"/>
      <c r="K41" s="2"/>
      <c r="L41" s="2"/>
      <c r="M41" s="2"/>
      <c r="N41" s="2"/>
      <c r="O41" s="2"/>
      <c r="P41" s="3"/>
    </row>
    <row r="42" spans="1:16" ht="22.5">
      <c r="A42" s="11">
        <v>58</v>
      </c>
      <c r="B42" s="5" t="s">
        <v>7</v>
      </c>
      <c r="C42" s="6">
        <v>6940000</v>
      </c>
      <c r="D42" s="5">
        <f>'892'!D42+6</f>
        <v>28</v>
      </c>
      <c r="E42" s="5">
        <v>10</v>
      </c>
      <c r="F42" s="7">
        <f>'892'!F42+'892'!G42</f>
        <v>1272333.3333333335</v>
      </c>
      <c r="G42" s="7">
        <f t="shared" si="0"/>
        <v>347000</v>
      </c>
      <c r="H42" s="7">
        <f t="shared" si="1"/>
        <v>5320666.666666666</v>
      </c>
      <c r="I42" s="2"/>
      <c r="J42" s="2"/>
      <c r="K42" s="2"/>
      <c r="L42" s="2"/>
      <c r="M42" s="2"/>
      <c r="N42" s="2"/>
      <c r="O42" s="2"/>
      <c r="P42" s="3"/>
    </row>
    <row r="43" spans="1:16" ht="22.5">
      <c r="A43" s="11">
        <v>144</v>
      </c>
      <c r="B43" s="7" t="s">
        <v>30</v>
      </c>
      <c r="C43" s="6">
        <v>1950000</v>
      </c>
      <c r="D43" s="5">
        <f>'892'!D43+6</f>
        <v>27</v>
      </c>
      <c r="E43" s="5">
        <v>4</v>
      </c>
      <c r="F43" s="7">
        <f>'892'!F43+'892'!G43</f>
        <v>853125</v>
      </c>
      <c r="G43" s="7">
        <f t="shared" si="0"/>
        <v>243750</v>
      </c>
      <c r="H43" s="7">
        <f t="shared" si="1"/>
        <v>853125</v>
      </c>
      <c r="I43" s="2"/>
      <c r="J43" s="2"/>
      <c r="K43" s="2"/>
      <c r="L43" s="2"/>
      <c r="M43" s="2"/>
      <c r="N43" s="2"/>
      <c r="O43" s="2"/>
      <c r="P43" s="3"/>
    </row>
    <row r="44" spans="1:16" ht="22.5">
      <c r="A44" s="11">
        <v>144</v>
      </c>
      <c r="B44" s="7" t="s">
        <v>30</v>
      </c>
      <c r="C44" s="6">
        <v>1950000</v>
      </c>
      <c r="D44" s="5">
        <f>'892'!D44+6</f>
        <v>27</v>
      </c>
      <c r="E44" s="5">
        <v>4</v>
      </c>
      <c r="F44" s="7">
        <f>'892'!F44+'892'!G44</f>
        <v>853125</v>
      </c>
      <c r="G44" s="7">
        <f t="shared" si="0"/>
        <v>243750</v>
      </c>
      <c r="H44" s="7">
        <f t="shared" si="1"/>
        <v>853125</v>
      </c>
      <c r="I44" s="2"/>
      <c r="J44" s="2"/>
      <c r="K44" s="2"/>
      <c r="L44" s="2"/>
      <c r="M44" s="2"/>
      <c r="N44" s="2"/>
      <c r="O44" s="2"/>
      <c r="P44" s="3"/>
    </row>
    <row r="45" spans="1:16" ht="22.5">
      <c r="A45" s="11">
        <v>144</v>
      </c>
      <c r="B45" s="7" t="s">
        <v>30</v>
      </c>
      <c r="C45" s="6">
        <v>1950000</v>
      </c>
      <c r="D45" s="5">
        <f>'892'!D45+6</f>
        <v>27</v>
      </c>
      <c r="E45" s="5">
        <v>4</v>
      </c>
      <c r="F45" s="7">
        <f>'892'!F45+'892'!G45</f>
        <v>853125</v>
      </c>
      <c r="G45" s="7">
        <f t="shared" si="0"/>
        <v>243750</v>
      </c>
      <c r="H45" s="7">
        <f t="shared" si="1"/>
        <v>853125</v>
      </c>
      <c r="I45" s="2"/>
      <c r="J45" s="2"/>
      <c r="K45" s="2"/>
      <c r="L45" s="2"/>
      <c r="M45" s="2"/>
      <c r="N45" s="2"/>
      <c r="O45" s="2"/>
      <c r="P45" s="3"/>
    </row>
    <row r="46" spans="1:16" ht="22.5">
      <c r="A46" s="11">
        <v>144</v>
      </c>
      <c r="B46" s="5" t="s">
        <v>19</v>
      </c>
      <c r="C46" s="6">
        <v>300000</v>
      </c>
      <c r="D46" s="5">
        <f>'892'!D46+6</f>
        <v>27</v>
      </c>
      <c r="E46" s="5">
        <v>4</v>
      </c>
      <c r="F46" s="7">
        <f>'892'!F46+'892'!G46</f>
        <v>131250</v>
      </c>
      <c r="G46" s="7">
        <f t="shared" si="0"/>
        <v>37500</v>
      </c>
      <c r="H46" s="7">
        <f t="shared" si="1"/>
        <v>131250</v>
      </c>
      <c r="I46" s="2"/>
      <c r="J46" s="2"/>
      <c r="K46" s="2"/>
      <c r="L46" s="2"/>
      <c r="M46" s="2"/>
      <c r="N46" s="2"/>
      <c r="O46" s="2"/>
      <c r="P46" s="3"/>
    </row>
    <row r="47" spans="1:16" ht="22.5">
      <c r="A47" s="11">
        <v>144</v>
      </c>
      <c r="B47" s="5" t="s">
        <v>19</v>
      </c>
      <c r="C47" s="6">
        <v>300000</v>
      </c>
      <c r="D47" s="5">
        <f>'892'!D47+6</f>
        <v>27</v>
      </c>
      <c r="E47" s="5">
        <v>4</v>
      </c>
      <c r="F47" s="7">
        <f>'892'!F47+'892'!G47</f>
        <v>131250</v>
      </c>
      <c r="G47" s="7">
        <f t="shared" si="0"/>
        <v>37500</v>
      </c>
      <c r="H47" s="7">
        <f t="shared" si="1"/>
        <v>131250</v>
      </c>
      <c r="I47" s="2"/>
      <c r="J47" s="2"/>
      <c r="K47" s="2"/>
      <c r="L47" s="2"/>
      <c r="M47" s="2"/>
      <c r="N47" s="2"/>
      <c r="O47" s="2"/>
      <c r="P47" s="3"/>
    </row>
    <row r="48" spans="1:16" ht="22.5">
      <c r="A48" s="11">
        <v>144</v>
      </c>
      <c r="B48" s="5" t="s">
        <v>19</v>
      </c>
      <c r="C48" s="6">
        <v>300000</v>
      </c>
      <c r="D48" s="5">
        <f>'892'!D48+6</f>
        <v>27</v>
      </c>
      <c r="E48" s="5">
        <v>4</v>
      </c>
      <c r="F48" s="7">
        <f>'892'!F48+'892'!G48</f>
        <v>131250</v>
      </c>
      <c r="G48" s="7">
        <f t="shared" si="0"/>
        <v>37500</v>
      </c>
      <c r="H48" s="7">
        <f t="shared" si="1"/>
        <v>131250</v>
      </c>
      <c r="I48" s="2"/>
      <c r="J48" s="2"/>
      <c r="K48" s="2"/>
      <c r="L48" s="2"/>
      <c r="M48" s="2"/>
      <c r="N48" s="2"/>
      <c r="O48" s="2"/>
      <c r="P48" s="3"/>
    </row>
    <row r="49" spans="1:16" ht="22.5">
      <c r="A49" s="11">
        <v>144</v>
      </c>
      <c r="B49" s="5" t="s">
        <v>3</v>
      </c>
      <c r="C49" s="6">
        <v>7966000</v>
      </c>
      <c r="D49" s="5">
        <f>'892'!D49+6</f>
        <v>27</v>
      </c>
      <c r="E49" s="5">
        <v>4</v>
      </c>
      <c r="F49" s="7">
        <f>'892'!F49+'892'!G49</f>
        <v>3485125</v>
      </c>
      <c r="G49" s="7">
        <f t="shared" si="0"/>
        <v>995750</v>
      </c>
      <c r="H49" s="7">
        <f t="shared" si="1"/>
        <v>3485125</v>
      </c>
      <c r="I49" s="2"/>
      <c r="J49" s="2"/>
      <c r="K49" s="2"/>
      <c r="L49" s="2"/>
      <c r="M49" s="2"/>
      <c r="N49" s="2"/>
      <c r="O49" s="2"/>
      <c r="P49" s="3"/>
    </row>
    <row r="50" spans="1:16" ht="22.5">
      <c r="A50" s="11">
        <v>144</v>
      </c>
      <c r="B50" s="5" t="s">
        <v>3</v>
      </c>
      <c r="C50" s="6">
        <v>7967000</v>
      </c>
      <c r="D50" s="5">
        <f>'892'!D50+6</f>
        <v>27</v>
      </c>
      <c r="E50" s="5">
        <v>4</v>
      </c>
      <c r="F50" s="7">
        <f>'892'!F50+'892'!G50</f>
        <v>3485562.5</v>
      </c>
      <c r="G50" s="7">
        <f t="shared" si="0"/>
        <v>995875</v>
      </c>
      <c r="H50" s="7">
        <f t="shared" si="1"/>
        <v>3485562.5</v>
      </c>
      <c r="I50" s="2"/>
      <c r="J50" s="2"/>
      <c r="K50" s="2"/>
      <c r="L50" s="2"/>
      <c r="M50" s="2"/>
      <c r="N50" s="2"/>
      <c r="O50" s="2"/>
      <c r="P50" s="3"/>
    </row>
    <row r="51" spans="1:16" ht="22.5">
      <c r="A51" s="11">
        <v>144</v>
      </c>
      <c r="B51" s="5" t="s">
        <v>3</v>
      </c>
      <c r="C51" s="6">
        <v>7967000</v>
      </c>
      <c r="D51" s="5">
        <f>'892'!D51+6</f>
        <v>27</v>
      </c>
      <c r="E51" s="5">
        <v>4</v>
      </c>
      <c r="F51" s="7">
        <f>'892'!F51+'892'!G51</f>
        <v>3485562.5</v>
      </c>
      <c r="G51" s="7">
        <f t="shared" si="0"/>
        <v>995875</v>
      </c>
      <c r="H51" s="7">
        <f t="shared" si="1"/>
        <v>3485562.5</v>
      </c>
      <c r="I51" s="2"/>
      <c r="J51" s="2"/>
      <c r="K51" s="2"/>
      <c r="L51" s="2"/>
      <c r="M51" s="2"/>
      <c r="N51" s="2"/>
      <c r="O51" s="2"/>
      <c r="P51" s="3"/>
    </row>
    <row r="52" spans="1:16" ht="22.5">
      <c r="A52" s="11">
        <v>144</v>
      </c>
      <c r="B52" s="5" t="s">
        <v>18</v>
      </c>
      <c r="C52" s="6">
        <v>50000</v>
      </c>
      <c r="D52" s="5">
        <f>'892'!D52+6</f>
        <v>27</v>
      </c>
      <c r="E52" s="5">
        <v>4</v>
      </c>
      <c r="F52" s="7">
        <f>'892'!F52+'892'!G52</f>
        <v>21875</v>
      </c>
      <c r="G52" s="7">
        <f t="shared" si="0"/>
        <v>6250</v>
      </c>
      <c r="H52" s="7">
        <f t="shared" si="1"/>
        <v>21875</v>
      </c>
      <c r="I52" s="2"/>
      <c r="J52" s="2"/>
      <c r="K52" s="2"/>
      <c r="L52" s="2"/>
      <c r="M52" s="2"/>
      <c r="N52" s="2"/>
      <c r="O52" s="2"/>
      <c r="P52" s="3"/>
    </row>
    <row r="53" spans="1:16" ht="22.5">
      <c r="A53" s="11">
        <v>144</v>
      </c>
      <c r="B53" s="5" t="s">
        <v>18</v>
      </c>
      <c r="C53" s="6">
        <v>50000</v>
      </c>
      <c r="D53" s="5">
        <f>'892'!D53+6</f>
        <v>27</v>
      </c>
      <c r="E53" s="5">
        <v>4</v>
      </c>
      <c r="F53" s="7">
        <f>'892'!F53+'892'!G53</f>
        <v>21875</v>
      </c>
      <c r="G53" s="7">
        <f t="shared" si="0"/>
        <v>6250</v>
      </c>
      <c r="H53" s="7">
        <f t="shared" si="1"/>
        <v>21875</v>
      </c>
      <c r="I53" s="2"/>
      <c r="J53" s="2"/>
      <c r="K53" s="2"/>
      <c r="L53" s="2"/>
      <c r="M53" s="2"/>
      <c r="N53" s="2"/>
      <c r="O53" s="2"/>
      <c r="P53" s="3"/>
    </row>
    <row r="54" spans="1:16" ht="22.5">
      <c r="A54" s="11">
        <v>144</v>
      </c>
      <c r="B54" s="5" t="s">
        <v>18</v>
      </c>
      <c r="C54" s="6">
        <v>50000</v>
      </c>
      <c r="D54" s="5">
        <f>'892'!D54+6</f>
        <v>27</v>
      </c>
      <c r="E54" s="5">
        <v>4</v>
      </c>
      <c r="F54" s="7">
        <f>'892'!F54+'892'!G54</f>
        <v>21875</v>
      </c>
      <c r="G54" s="7">
        <f t="shared" si="0"/>
        <v>6250</v>
      </c>
      <c r="H54" s="7">
        <f t="shared" si="1"/>
        <v>21875</v>
      </c>
      <c r="I54" s="2"/>
      <c r="J54" s="2"/>
      <c r="K54" s="2"/>
      <c r="L54" s="2"/>
      <c r="M54" s="2"/>
      <c r="N54" s="2"/>
      <c r="O54" s="2"/>
      <c r="P54" s="3"/>
    </row>
    <row r="55" spans="1:16" ht="22.5">
      <c r="A55" s="11">
        <v>144</v>
      </c>
      <c r="B55" s="5" t="s">
        <v>65</v>
      </c>
      <c r="C55" s="6">
        <v>3800000</v>
      </c>
      <c r="D55" s="5">
        <f>'892'!D55+6</f>
        <v>27</v>
      </c>
      <c r="E55" s="5">
        <v>4</v>
      </c>
      <c r="F55" s="7">
        <f>'892'!F55+'892'!G55</f>
        <v>1662500</v>
      </c>
      <c r="G55" s="7">
        <f t="shared" si="0"/>
        <v>475000</v>
      </c>
      <c r="H55" s="7">
        <f t="shared" si="1"/>
        <v>1662500</v>
      </c>
      <c r="I55" s="2"/>
      <c r="J55" s="2"/>
      <c r="K55" s="2"/>
      <c r="L55" s="2"/>
      <c r="M55" s="2"/>
      <c r="N55" s="2"/>
      <c r="O55" s="2"/>
      <c r="P55" s="3"/>
    </row>
    <row r="56" spans="1:16" ht="22.5">
      <c r="A56" s="11">
        <v>162</v>
      </c>
      <c r="B56" s="5" t="s">
        <v>31</v>
      </c>
      <c r="C56" s="6">
        <v>7622000</v>
      </c>
      <c r="D56" s="5">
        <f>'892'!D56+6</f>
        <v>27</v>
      </c>
      <c r="E56" s="5">
        <v>10</v>
      </c>
      <c r="F56" s="7">
        <f>'892'!F56+'892'!G56</f>
        <v>1333850</v>
      </c>
      <c r="G56" s="7">
        <f t="shared" si="0"/>
        <v>381100</v>
      </c>
      <c r="H56" s="7">
        <f t="shared" si="1"/>
        <v>5907050</v>
      </c>
      <c r="I56" s="2"/>
      <c r="J56" s="2"/>
      <c r="K56" s="2"/>
      <c r="L56" s="2"/>
      <c r="M56" s="2"/>
      <c r="N56" s="2"/>
      <c r="O56" s="2"/>
      <c r="P56" s="3"/>
    </row>
    <row r="57" spans="1:16" ht="22.5">
      <c r="A57" s="11">
        <v>235</v>
      </c>
      <c r="B57" s="5" t="s">
        <v>32</v>
      </c>
      <c r="C57" s="6">
        <v>2180000</v>
      </c>
      <c r="D57" s="5">
        <f>'892'!D57+6</f>
        <v>26</v>
      </c>
      <c r="E57" s="5">
        <v>10</v>
      </c>
      <c r="F57" s="7">
        <f>'892'!F57+'892'!G57</f>
        <v>363333.3333333334</v>
      </c>
      <c r="G57" s="7">
        <f t="shared" si="0"/>
        <v>109000</v>
      </c>
      <c r="H57" s="7">
        <f t="shared" si="1"/>
        <v>1707666.6666666665</v>
      </c>
      <c r="I57" s="2"/>
      <c r="J57" s="2"/>
      <c r="K57" s="2"/>
      <c r="L57" s="2"/>
      <c r="M57" s="2"/>
      <c r="N57" s="2"/>
      <c r="O57" s="2"/>
      <c r="P57" s="3"/>
    </row>
    <row r="58" spans="1:16" ht="22.5">
      <c r="A58" s="11">
        <v>235</v>
      </c>
      <c r="B58" s="5" t="s">
        <v>32</v>
      </c>
      <c r="C58" s="6">
        <v>2180000</v>
      </c>
      <c r="D58" s="5">
        <f>'892'!D58+6</f>
        <v>26</v>
      </c>
      <c r="E58" s="5">
        <v>10</v>
      </c>
      <c r="F58" s="7">
        <f>'892'!F58+'892'!G58</f>
        <v>363333.3333333334</v>
      </c>
      <c r="G58" s="7">
        <f t="shared" si="0"/>
        <v>109000</v>
      </c>
      <c r="H58" s="7">
        <f t="shared" si="1"/>
        <v>1707666.6666666665</v>
      </c>
      <c r="I58" s="2"/>
      <c r="J58" s="2"/>
      <c r="K58" s="2"/>
      <c r="L58" s="2"/>
      <c r="M58" s="2"/>
      <c r="N58" s="2"/>
      <c r="O58" s="2"/>
      <c r="P58" s="3"/>
    </row>
    <row r="59" spans="1:16" ht="22.5">
      <c r="A59" s="11">
        <v>235</v>
      </c>
      <c r="B59" s="7" t="s">
        <v>33</v>
      </c>
      <c r="C59" s="6">
        <v>350000</v>
      </c>
      <c r="D59" s="5">
        <f>'892'!D59+6</f>
        <v>26</v>
      </c>
      <c r="E59" s="5">
        <v>10</v>
      </c>
      <c r="F59" s="7">
        <f>'892'!F59+'892'!G59</f>
        <v>58333.33333333333</v>
      </c>
      <c r="G59" s="7">
        <f t="shared" si="0"/>
        <v>17500</v>
      </c>
      <c r="H59" s="7">
        <f t="shared" si="1"/>
        <v>274166.6666666667</v>
      </c>
      <c r="I59" s="2"/>
      <c r="J59" s="2"/>
      <c r="K59" s="2"/>
      <c r="L59" s="2"/>
      <c r="M59" s="2"/>
      <c r="N59" s="2"/>
      <c r="O59" s="2"/>
      <c r="P59" s="3"/>
    </row>
    <row r="60" spans="1:16" ht="22.5">
      <c r="A60" s="11">
        <v>235</v>
      </c>
      <c r="B60" s="7" t="s">
        <v>33</v>
      </c>
      <c r="C60" s="6">
        <v>350000</v>
      </c>
      <c r="D60" s="5">
        <f>'892'!D60+6</f>
        <v>26</v>
      </c>
      <c r="E60" s="5">
        <v>10</v>
      </c>
      <c r="F60" s="7">
        <f>'892'!F60+'892'!G60</f>
        <v>58333.33333333333</v>
      </c>
      <c r="G60" s="7">
        <f t="shared" si="0"/>
        <v>17500</v>
      </c>
      <c r="H60" s="7">
        <f t="shared" si="1"/>
        <v>274166.6666666667</v>
      </c>
      <c r="I60" s="2"/>
      <c r="J60" s="2"/>
      <c r="K60" s="2"/>
      <c r="L60" s="2"/>
      <c r="M60" s="2"/>
      <c r="N60" s="2"/>
      <c r="O60" s="2"/>
      <c r="P60" s="3"/>
    </row>
    <row r="61" spans="1:16" ht="22.5">
      <c r="A61" s="11">
        <v>235</v>
      </c>
      <c r="B61" s="7" t="s">
        <v>33</v>
      </c>
      <c r="C61" s="6">
        <v>250000</v>
      </c>
      <c r="D61" s="5">
        <f>'892'!D61+6</f>
        <v>26</v>
      </c>
      <c r="E61" s="5">
        <v>10</v>
      </c>
      <c r="F61" s="7">
        <f>'892'!F61+'892'!G61</f>
        <v>41666.66666666667</v>
      </c>
      <c r="G61" s="7">
        <f t="shared" si="0"/>
        <v>12500</v>
      </c>
      <c r="H61" s="7">
        <f t="shared" si="1"/>
        <v>195833.3333333333</v>
      </c>
      <c r="I61" s="2"/>
      <c r="J61" s="2"/>
      <c r="K61" s="2"/>
      <c r="L61" s="2"/>
      <c r="M61" s="2"/>
      <c r="N61" s="2"/>
      <c r="O61" s="2"/>
      <c r="P61" s="3"/>
    </row>
    <row r="62" spans="1:16" ht="22.5">
      <c r="A62" s="11">
        <v>269</v>
      </c>
      <c r="B62" s="5" t="s">
        <v>34</v>
      </c>
      <c r="C62" s="6">
        <v>550000</v>
      </c>
      <c r="D62" s="5">
        <f>'892'!D62+6</f>
        <v>25</v>
      </c>
      <c r="E62" s="5">
        <v>10</v>
      </c>
      <c r="F62" s="7">
        <f>'892'!F62+'892'!G62</f>
        <v>87083.33333333333</v>
      </c>
      <c r="G62" s="7">
        <f t="shared" si="0"/>
        <v>27500</v>
      </c>
      <c r="H62" s="7">
        <f t="shared" si="1"/>
        <v>435416.6666666667</v>
      </c>
      <c r="I62" s="2"/>
      <c r="J62" s="2"/>
      <c r="K62" s="2"/>
      <c r="L62" s="2"/>
      <c r="M62" s="2"/>
      <c r="N62" s="2"/>
      <c r="O62" s="2"/>
      <c r="P62" s="3"/>
    </row>
    <row r="63" spans="1:16" ht="22.5">
      <c r="A63" s="11">
        <v>272</v>
      </c>
      <c r="B63" s="5" t="s">
        <v>19</v>
      </c>
      <c r="C63" s="6">
        <v>165000</v>
      </c>
      <c r="D63" s="5">
        <f>'892'!D63+6</f>
        <v>25</v>
      </c>
      <c r="E63" s="5">
        <v>4</v>
      </c>
      <c r="F63" s="7">
        <f>'892'!F63+'892'!G63</f>
        <v>65312.5</v>
      </c>
      <c r="G63" s="7">
        <f t="shared" si="0"/>
        <v>20625</v>
      </c>
      <c r="H63" s="7">
        <f t="shared" si="1"/>
        <v>79062.5</v>
      </c>
      <c r="I63" s="2"/>
      <c r="J63" s="2"/>
      <c r="K63" s="2"/>
      <c r="L63" s="2"/>
      <c r="M63" s="2"/>
      <c r="N63" s="2"/>
      <c r="O63" s="2"/>
      <c r="P63" s="3"/>
    </row>
    <row r="64" spans="1:16" ht="22.5">
      <c r="A64" s="11">
        <v>277</v>
      </c>
      <c r="B64" s="5" t="s">
        <v>35</v>
      </c>
      <c r="C64" s="6">
        <f>1300000+5200000</f>
        <v>6500000</v>
      </c>
      <c r="D64" s="5">
        <f>'892'!D64+6</f>
        <v>25</v>
      </c>
      <c r="E64" s="5">
        <v>10</v>
      </c>
      <c r="F64" s="7">
        <f>'892'!F64+'892'!G64</f>
        <v>1029166.6666666667</v>
      </c>
      <c r="G64" s="7">
        <f t="shared" si="0"/>
        <v>325000</v>
      </c>
      <c r="H64" s="7">
        <f t="shared" si="1"/>
        <v>5145833.333333333</v>
      </c>
      <c r="I64" s="2"/>
      <c r="J64" s="2"/>
      <c r="K64" s="2"/>
      <c r="L64" s="2"/>
      <c r="M64" s="2"/>
      <c r="N64" s="2"/>
      <c r="O64" s="2"/>
      <c r="P64" s="3"/>
    </row>
    <row r="65" spans="1:16" ht="22.5">
      <c r="A65" s="11">
        <v>423</v>
      </c>
      <c r="B65" s="5" t="s">
        <v>37</v>
      </c>
      <c r="C65" s="6">
        <v>3350000</v>
      </c>
      <c r="D65" s="5">
        <f>'892'!D65+6</f>
        <v>23</v>
      </c>
      <c r="E65" s="5">
        <v>10</v>
      </c>
      <c r="F65" s="7">
        <f>'892'!F65+'892'!G65</f>
        <v>474583.3333333334</v>
      </c>
      <c r="G65" s="7">
        <f t="shared" si="0"/>
        <v>167500</v>
      </c>
      <c r="H65" s="7">
        <f t="shared" si="1"/>
        <v>2707916.6666666665</v>
      </c>
      <c r="I65" s="2"/>
      <c r="J65" s="2"/>
      <c r="K65" s="2"/>
      <c r="L65" s="2"/>
      <c r="M65" s="2"/>
      <c r="N65" s="2"/>
      <c r="O65" s="2"/>
      <c r="P65" s="3"/>
    </row>
    <row r="66" spans="1:16" ht="22.5">
      <c r="A66" s="11">
        <v>427</v>
      </c>
      <c r="B66" s="5" t="s">
        <v>78</v>
      </c>
      <c r="C66" s="36">
        <v>48000000</v>
      </c>
      <c r="D66" s="5">
        <f>'892'!D66+6</f>
        <v>17</v>
      </c>
      <c r="E66" s="5">
        <v>0</v>
      </c>
      <c r="F66" s="7">
        <f>'892'!F66+'892'!G66</f>
        <v>0</v>
      </c>
      <c r="G66" s="7">
        <v>0</v>
      </c>
      <c r="H66" s="7">
        <f t="shared" si="1"/>
        <v>48000000</v>
      </c>
      <c r="I66" s="2"/>
      <c r="J66" s="2"/>
      <c r="K66" s="2"/>
      <c r="L66" s="2"/>
      <c r="M66" s="2"/>
      <c r="N66" s="2"/>
      <c r="O66" s="2"/>
      <c r="P66" s="3"/>
    </row>
    <row r="67" spans="1:16" ht="22.5">
      <c r="A67" s="11">
        <v>434</v>
      </c>
      <c r="B67" s="5" t="s">
        <v>63</v>
      </c>
      <c r="C67" s="6">
        <v>600000</v>
      </c>
      <c r="D67" s="5">
        <f>'892'!D67+6</f>
        <v>23</v>
      </c>
      <c r="E67" s="5">
        <v>10</v>
      </c>
      <c r="F67" s="7">
        <f>'892'!F67+'892'!G67</f>
        <v>85000</v>
      </c>
      <c r="G67" s="7">
        <f t="shared" si="0"/>
        <v>30000</v>
      </c>
      <c r="H67" s="7">
        <f t="shared" si="1"/>
        <v>485000</v>
      </c>
      <c r="I67" s="2"/>
      <c r="J67" s="2"/>
      <c r="K67" s="2"/>
      <c r="L67" s="2"/>
      <c r="M67" s="2"/>
      <c r="N67" s="2"/>
      <c r="O67" s="2"/>
      <c r="P67" s="3"/>
    </row>
    <row r="68" spans="1:16" ht="22.5">
      <c r="A68" s="11">
        <v>441</v>
      </c>
      <c r="B68" s="5" t="s">
        <v>38</v>
      </c>
      <c r="C68" s="6">
        <v>890000</v>
      </c>
      <c r="D68" s="5">
        <f>'892'!D68+6</f>
        <v>23</v>
      </c>
      <c r="E68" s="5">
        <v>10</v>
      </c>
      <c r="F68" s="7">
        <f>'892'!F68+'892'!G68</f>
        <v>126083.33333333334</v>
      </c>
      <c r="G68" s="7">
        <f aca="true" t="shared" si="2" ref="G68:G127">C68/E68/2</f>
        <v>44500</v>
      </c>
      <c r="H68" s="7">
        <f aca="true" t="shared" si="3" ref="H68:H131">C68-F68-G68</f>
        <v>719416.6666666666</v>
      </c>
      <c r="I68" s="2"/>
      <c r="J68" s="2"/>
      <c r="K68" s="2"/>
      <c r="L68" s="2"/>
      <c r="M68" s="2"/>
      <c r="N68" s="2"/>
      <c r="O68" s="2"/>
      <c r="P68" s="3"/>
    </row>
    <row r="69" spans="1:16" ht="22.5">
      <c r="A69" s="11">
        <v>451</v>
      </c>
      <c r="B69" s="7" t="s">
        <v>39</v>
      </c>
      <c r="C69" s="6">
        <v>35980000</v>
      </c>
      <c r="D69" s="5">
        <f>'892'!D69+6</f>
        <v>23</v>
      </c>
      <c r="E69" s="5">
        <v>10</v>
      </c>
      <c r="F69" s="7">
        <f>'892'!F69+'892'!G69</f>
        <v>5097166.666666667</v>
      </c>
      <c r="G69" s="7">
        <f t="shared" si="2"/>
        <v>1799000</v>
      </c>
      <c r="H69" s="7">
        <f t="shared" si="3"/>
        <v>29083833.333333332</v>
      </c>
      <c r="I69" s="2"/>
      <c r="J69" s="2"/>
      <c r="K69" s="2"/>
      <c r="L69" s="2"/>
      <c r="M69" s="2"/>
      <c r="N69" s="2"/>
      <c r="O69" s="2"/>
      <c r="P69" s="3"/>
    </row>
    <row r="70" spans="1:16" ht="22.5">
      <c r="A70" s="11">
        <v>451</v>
      </c>
      <c r="B70" s="7" t="s">
        <v>40</v>
      </c>
      <c r="C70" s="6">
        <v>1560000</v>
      </c>
      <c r="D70" s="5">
        <f>'892'!D70+6</f>
        <v>23</v>
      </c>
      <c r="E70" s="5">
        <v>10</v>
      </c>
      <c r="F70" s="7">
        <f>'892'!F70+'892'!G70</f>
        <v>221000</v>
      </c>
      <c r="G70" s="7">
        <f t="shared" si="2"/>
        <v>78000</v>
      </c>
      <c r="H70" s="7">
        <f t="shared" si="3"/>
        <v>1261000</v>
      </c>
      <c r="I70" s="2"/>
      <c r="J70" s="2"/>
      <c r="K70" s="2"/>
      <c r="L70" s="2"/>
      <c r="M70" s="2"/>
      <c r="N70" s="2"/>
      <c r="O70" s="2"/>
      <c r="P70" s="3"/>
    </row>
    <row r="71" spans="1:16" ht="22.5">
      <c r="A71" s="11">
        <v>451</v>
      </c>
      <c r="B71" s="7" t="s">
        <v>40</v>
      </c>
      <c r="C71" s="6">
        <v>1560000</v>
      </c>
      <c r="D71" s="5">
        <f>'892'!D71+6</f>
        <v>23</v>
      </c>
      <c r="E71" s="5">
        <v>10</v>
      </c>
      <c r="F71" s="7">
        <f>'892'!F71+'892'!G71</f>
        <v>221000</v>
      </c>
      <c r="G71" s="7">
        <f t="shared" si="2"/>
        <v>78000</v>
      </c>
      <c r="H71" s="7">
        <f t="shared" si="3"/>
        <v>1261000</v>
      </c>
      <c r="I71" s="2"/>
      <c r="J71" s="2"/>
      <c r="K71" s="2"/>
      <c r="L71" s="2"/>
      <c r="M71" s="2"/>
      <c r="N71" s="2"/>
      <c r="O71" s="2"/>
      <c r="P71" s="3"/>
    </row>
    <row r="72" spans="1:16" ht="22.5">
      <c r="A72" s="11">
        <v>451</v>
      </c>
      <c r="B72" s="7" t="s">
        <v>41</v>
      </c>
      <c r="C72" s="6">
        <v>14500000</v>
      </c>
      <c r="D72" s="5">
        <f>'892'!D72+6</f>
        <v>23</v>
      </c>
      <c r="E72" s="5">
        <v>10</v>
      </c>
      <c r="F72" s="7">
        <f>'892'!F72+'892'!G72</f>
        <v>2054166.6666666665</v>
      </c>
      <c r="G72" s="7">
        <f t="shared" si="2"/>
        <v>725000</v>
      </c>
      <c r="H72" s="7">
        <f t="shared" si="3"/>
        <v>11720833.333333334</v>
      </c>
      <c r="I72" s="2"/>
      <c r="J72" s="2"/>
      <c r="K72" s="2"/>
      <c r="L72" s="2"/>
      <c r="M72" s="2"/>
      <c r="N72" s="2"/>
      <c r="O72" s="2"/>
      <c r="P72" s="3"/>
    </row>
    <row r="73" spans="1:16" ht="22.5">
      <c r="A73" s="11">
        <v>451</v>
      </c>
      <c r="B73" s="7" t="s">
        <v>42</v>
      </c>
      <c r="C73" s="6">
        <v>1200000</v>
      </c>
      <c r="D73" s="5">
        <f>'892'!D73+6</f>
        <v>23</v>
      </c>
      <c r="E73" s="5">
        <v>10</v>
      </c>
      <c r="F73" s="7">
        <f>'892'!F73+'892'!G73</f>
        <v>170000</v>
      </c>
      <c r="G73" s="7">
        <f t="shared" si="2"/>
        <v>60000</v>
      </c>
      <c r="H73" s="7">
        <f t="shared" si="3"/>
        <v>970000</v>
      </c>
      <c r="I73" s="2"/>
      <c r="J73" s="2"/>
      <c r="K73" s="2"/>
      <c r="L73" s="2"/>
      <c r="M73" s="2"/>
      <c r="N73" s="2"/>
      <c r="O73" s="2"/>
      <c r="P73" s="3"/>
    </row>
    <row r="74" spans="1:16" ht="22.5">
      <c r="A74" s="11">
        <v>451</v>
      </c>
      <c r="B74" s="7" t="s">
        <v>42</v>
      </c>
      <c r="C74" s="6">
        <v>1200000</v>
      </c>
      <c r="D74" s="5">
        <f>'892'!D74+6</f>
        <v>23</v>
      </c>
      <c r="E74" s="5">
        <v>10</v>
      </c>
      <c r="F74" s="7">
        <f>'892'!F74+'892'!G74</f>
        <v>170000</v>
      </c>
      <c r="G74" s="7">
        <f t="shared" si="2"/>
        <v>60000</v>
      </c>
      <c r="H74" s="7">
        <f t="shared" si="3"/>
        <v>970000</v>
      </c>
      <c r="I74" s="2"/>
      <c r="J74" s="2"/>
      <c r="K74" s="2"/>
      <c r="L74" s="2"/>
      <c r="M74" s="2"/>
      <c r="N74" s="2"/>
      <c r="O74" s="2"/>
      <c r="P74" s="3"/>
    </row>
    <row r="75" spans="1:16" ht="22.5">
      <c r="A75" s="11">
        <v>451</v>
      </c>
      <c r="B75" s="7" t="s">
        <v>42</v>
      </c>
      <c r="C75" s="6">
        <v>1200000</v>
      </c>
      <c r="D75" s="5">
        <f>'892'!D75+6</f>
        <v>23</v>
      </c>
      <c r="E75" s="5">
        <v>10</v>
      </c>
      <c r="F75" s="7">
        <f>'892'!F75+'892'!G75</f>
        <v>170000</v>
      </c>
      <c r="G75" s="7">
        <f t="shared" si="2"/>
        <v>60000</v>
      </c>
      <c r="H75" s="7">
        <f t="shared" si="3"/>
        <v>970000</v>
      </c>
      <c r="I75" s="2"/>
      <c r="J75" s="2"/>
      <c r="K75" s="2"/>
      <c r="L75" s="2"/>
      <c r="M75" s="2"/>
      <c r="N75" s="2"/>
      <c r="O75" s="2"/>
      <c r="P75" s="3"/>
    </row>
    <row r="76" spans="1:16" ht="22.5">
      <c r="A76" s="11">
        <v>451</v>
      </c>
      <c r="B76" s="7" t="s">
        <v>42</v>
      </c>
      <c r="C76" s="6">
        <v>1200000</v>
      </c>
      <c r="D76" s="5">
        <f>'892'!D76+6</f>
        <v>23</v>
      </c>
      <c r="E76" s="5">
        <v>10</v>
      </c>
      <c r="F76" s="7">
        <f>'892'!F76+'892'!G76</f>
        <v>170000</v>
      </c>
      <c r="G76" s="7">
        <f t="shared" si="2"/>
        <v>60000</v>
      </c>
      <c r="H76" s="7">
        <f t="shared" si="3"/>
        <v>970000</v>
      </c>
      <c r="I76" s="2"/>
      <c r="J76" s="2"/>
      <c r="K76" s="2"/>
      <c r="L76" s="2"/>
      <c r="M76" s="2"/>
      <c r="N76" s="2"/>
      <c r="O76" s="2"/>
      <c r="P76" s="3"/>
    </row>
    <row r="77" spans="1:16" ht="22.5">
      <c r="A77" s="11">
        <v>451</v>
      </c>
      <c r="B77" s="7" t="s">
        <v>42</v>
      </c>
      <c r="C77" s="6">
        <v>1200000</v>
      </c>
      <c r="D77" s="5">
        <f>'892'!D77+6</f>
        <v>23</v>
      </c>
      <c r="E77" s="5">
        <v>10</v>
      </c>
      <c r="F77" s="7">
        <f>'892'!F77+'892'!G77</f>
        <v>170000</v>
      </c>
      <c r="G77" s="7">
        <f t="shared" si="2"/>
        <v>60000</v>
      </c>
      <c r="H77" s="7">
        <f t="shared" si="3"/>
        <v>970000</v>
      </c>
      <c r="I77" s="2"/>
      <c r="J77" s="2"/>
      <c r="K77" s="2"/>
      <c r="L77" s="2"/>
      <c r="M77" s="2"/>
      <c r="N77" s="2"/>
      <c r="O77" s="2"/>
      <c r="P77" s="3"/>
    </row>
    <row r="78" spans="1:16" ht="22.5">
      <c r="A78" s="11">
        <v>451</v>
      </c>
      <c r="B78" s="7" t="s">
        <v>42</v>
      </c>
      <c r="C78" s="6">
        <v>1200000</v>
      </c>
      <c r="D78" s="5">
        <f>'892'!D78+6</f>
        <v>23</v>
      </c>
      <c r="E78" s="5">
        <v>10</v>
      </c>
      <c r="F78" s="7">
        <f>'892'!F78+'892'!G78</f>
        <v>170000</v>
      </c>
      <c r="G78" s="7">
        <f t="shared" si="2"/>
        <v>60000</v>
      </c>
      <c r="H78" s="7">
        <f t="shared" si="3"/>
        <v>970000</v>
      </c>
      <c r="I78" s="2"/>
      <c r="J78" s="2"/>
      <c r="K78" s="2"/>
      <c r="L78" s="2"/>
      <c r="M78" s="2"/>
      <c r="N78" s="2"/>
      <c r="O78" s="2"/>
      <c r="P78" s="3"/>
    </row>
    <row r="79" spans="1:16" ht="22.5">
      <c r="A79" s="11">
        <v>451</v>
      </c>
      <c r="B79" s="7" t="s">
        <v>42</v>
      </c>
      <c r="C79" s="6">
        <v>1200000</v>
      </c>
      <c r="D79" s="5">
        <f>'892'!D79+6</f>
        <v>23</v>
      </c>
      <c r="E79" s="5">
        <v>10</v>
      </c>
      <c r="F79" s="7">
        <f>'892'!F79+'892'!G79</f>
        <v>170000</v>
      </c>
      <c r="G79" s="7">
        <f t="shared" si="2"/>
        <v>60000</v>
      </c>
      <c r="H79" s="7">
        <f t="shared" si="3"/>
        <v>970000</v>
      </c>
      <c r="I79" s="2"/>
      <c r="J79" s="2"/>
      <c r="K79" s="2"/>
      <c r="L79" s="2"/>
      <c r="M79" s="2"/>
      <c r="N79" s="2"/>
      <c r="O79" s="2"/>
      <c r="P79" s="3"/>
    </row>
    <row r="80" spans="1:16" ht="22.5">
      <c r="A80" s="11">
        <v>451</v>
      </c>
      <c r="B80" s="7" t="s">
        <v>43</v>
      </c>
      <c r="C80" s="6">
        <v>2200000</v>
      </c>
      <c r="D80" s="5">
        <f>'892'!D80+6</f>
        <v>23</v>
      </c>
      <c r="E80" s="5">
        <v>10</v>
      </c>
      <c r="F80" s="7">
        <f>'892'!F80+'892'!G80</f>
        <v>311666.6666666667</v>
      </c>
      <c r="G80" s="7">
        <f t="shared" si="2"/>
        <v>110000</v>
      </c>
      <c r="H80" s="7">
        <f t="shared" si="3"/>
        <v>1778333.3333333333</v>
      </c>
      <c r="I80" s="2"/>
      <c r="J80" s="2"/>
      <c r="K80" s="2"/>
      <c r="L80" s="2"/>
      <c r="M80" s="2"/>
      <c r="N80" s="2"/>
      <c r="O80" s="2"/>
      <c r="P80" s="3"/>
    </row>
    <row r="81" spans="1:16" ht="22.5">
      <c r="A81" s="11">
        <v>451</v>
      </c>
      <c r="B81" s="7" t="s">
        <v>44</v>
      </c>
      <c r="C81" s="6">
        <v>650000</v>
      </c>
      <c r="D81" s="5">
        <f>'892'!D81+6</f>
        <v>23</v>
      </c>
      <c r="E81" s="5">
        <v>10</v>
      </c>
      <c r="F81" s="7">
        <f>'892'!F81+'892'!G81</f>
        <v>92083.33333333333</v>
      </c>
      <c r="G81" s="7">
        <f t="shared" si="2"/>
        <v>32500</v>
      </c>
      <c r="H81" s="7">
        <f t="shared" si="3"/>
        <v>525416.6666666666</v>
      </c>
      <c r="I81" s="2"/>
      <c r="J81" s="2"/>
      <c r="K81" s="2"/>
      <c r="L81" s="2"/>
      <c r="M81" s="2"/>
      <c r="N81" s="2"/>
      <c r="O81" s="2"/>
      <c r="P81" s="3"/>
    </row>
    <row r="82" spans="1:16" ht="22.5">
      <c r="A82" s="11">
        <v>451</v>
      </c>
      <c r="B82" s="7" t="s">
        <v>44</v>
      </c>
      <c r="C82" s="6">
        <v>650000</v>
      </c>
      <c r="D82" s="5">
        <f>'892'!D82+6</f>
        <v>23</v>
      </c>
      <c r="E82" s="5">
        <v>10</v>
      </c>
      <c r="F82" s="7">
        <f>'892'!F82+'892'!G82</f>
        <v>92083.33333333333</v>
      </c>
      <c r="G82" s="7">
        <f t="shared" si="2"/>
        <v>32500</v>
      </c>
      <c r="H82" s="7">
        <f t="shared" si="3"/>
        <v>525416.6666666666</v>
      </c>
      <c r="I82" s="2"/>
      <c r="J82" s="2"/>
      <c r="K82" s="2"/>
      <c r="L82" s="2"/>
      <c r="M82" s="2"/>
      <c r="N82" s="2"/>
      <c r="O82" s="2"/>
      <c r="P82" s="3"/>
    </row>
    <row r="83" spans="1:16" ht="22.5">
      <c r="A83" s="11">
        <v>451</v>
      </c>
      <c r="B83" s="7" t="s">
        <v>44</v>
      </c>
      <c r="C83" s="6">
        <v>650000</v>
      </c>
      <c r="D83" s="5">
        <f>'892'!D83+6</f>
        <v>23</v>
      </c>
      <c r="E83" s="5">
        <v>10</v>
      </c>
      <c r="F83" s="7">
        <f>'892'!F83+'892'!G83</f>
        <v>92083.33333333333</v>
      </c>
      <c r="G83" s="7">
        <f t="shared" si="2"/>
        <v>32500</v>
      </c>
      <c r="H83" s="7">
        <f t="shared" si="3"/>
        <v>525416.6666666666</v>
      </c>
      <c r="I83" s="2"/>
      <c r="J83" s="2"/>
      <c r="K83" s="2"/>
      <c r="L83" s="2"/>
      <c r="M83" s="2"/>
      <c r="N83" s="2"/>
      <c r="O83" s="2"/>
      <c r="P83" s="3"/>
    </row>
    <row r="84" spans="1:16" ht="22.5">
      <c r="A84" s="11">
        <v>451</v>
      </c>
      <c r="B84" s="7" t="s">
        <v>44</v>
      </c>
      <c r="C84" s="6">
        <v>650000</v>
      </c>
      <c r="D84" s="5">
        <f>'892'!D84+6</f>
        <v>23</v>
      </c>
      <c r="E84" s="5">
        <v>10</v>
      </c>
      <c r="F84" s="7">
        <f>'892'!F84+'892'!G84</f>
        <v>92083.33333333333</v>
      </c>
      <c r="G84" s="7">
        <f t="shared" si="2"/>
        <v>32500</v>
      </c>
      <c r="H84" s="7">
        <f t="shared" si="3"/>
        <v>525416.6666666666</v>
      </c>
      <c r="I84" s="2"/>
      <c r="J84" s="2"/>
      <c r="K84" s="2"/>
      <c r="L84" s="2"/>
      <c r="M84" s="2"/>
      <c r="N84" s="2"/>
      <c r="O84" s="2"/>
      <c r="P84" s="3"/>
    </row>
    <row r="85" spans="1:16" ht="22.5">
      <c r="A85" s="11">
        <v>451</v>
      </c>
      <c r="B85" s="7" t="s">
        <v>45</v>
      </c>
      <c r="C85" s="6">
        <v>580000</v>
      </c>
      <c r="D85" s="5">
        <f>'892'!D85+6</f>
        <v>23</v>
      </c>
      <c r="E85" s="5">
        <v>10</v>
      </c>
      <c r="F85" s="7">
        <f>'892'!F85+'892'!G85</f>
        <v>82166.66666666667</v>
      </c>
      <c r="G85" s="7">
        <f t="shared" si="2"/>
        <v>29000</v>
      </c>
      <c r="H85" s="7">
        <f t="shared" si="3"/>
        <v>468833.3333333333</v>
      </c>
      <c r="I85" s="2"/>
      <c r="J85" s="2"/>
      <c r="K85" s="2"/>
      <c r="L85" s="2"/>
      <c r="M85" s="2"/>
      <c r="N85" s="2"/>
      <c r="O85" s="2"/>
      <c r="P85" s="3"/>
    </row>
    <row r="86" spans="1:16" ht="22.5">
      <c r="A86" s="11">
        <v>451</v>
      </c>
      <c r="B86" s="7" t="s">
        <v>45</v>
      </c>
      <c r="C86" s="6">
        <v>580000</v>
      </c>
      <c r="D86" s="5">
        <f>'892'!D86+6</f>
        <v>23</v>
      </c>
      <c r="E86" s="5">
        <v>10</v>
      </c>
      <c r="F86" s="7">
        <f>'892'!F86+'892'!G86</f>
        <v>82166.66666666667</v>
      </c>
      <c r="G86" s="7">
        <f t="shared" si="2"/>
        <v>29000</v>
      </c>
      <c r="H86" s="7">
        <f t="shared" si="3"/>
        <v>468833.3333333333</v>
      </c>
      <c r="I86" s="2"/>
      <c r="J86" s="2"/>
      <c r="K86" s="2"/>
      <c r="L86" s="2"/>
      <c r="M86" s="2"/>
      <c r="N86" s="2"/>
      <c r="O86" s="2"/>
      <c r="P86" s="3"/>
    </row>
    <row r="87" spans="1:16" ht="22.5">
      <c r="A87" s="11">
        <v>451</v>
      </c>
      <c r="B87" s="7" t="s">
        <v>45</v>
      </c>
      <c r="C87" s="6">
        <v>580000</v>
      </c>
      <c r="D87" s="5">
        <f>'892'!D87+6</f>
        <v>23</v>
      </c>
      <c r="E87" s="5">
        <v>10</v>
      </c>
      <c r="F87" s="7">
        <f>'892'!F87+'892'!G87</f>
        <v>82166.66666666667</v>
      </c>
      <c r="G87" s="7">
        <f t="shared" si="2"/>
        <v>29000</v>
      </c>
      <c r="H87" s="7">
        <f t="shared" si="3"/>
        <v>468833.3333333333</v>
      </c>
      <c r="I87" s="2"/>
      <c r="J87" s="2"/>
      <c r="K87" s="2"/>
      <c r="L87" s="2"/>
      <c r="M87" s="2"/>
      <c r="N87" s="2"/>
      <c r="O87" s="2"/>
      <c r="P87" s="3"/>
    </row>
    <row r="88" spans="1:16" ht="22.5">
      <c r="A88" s="11">
        <v>451</v>
      </c>
      <c r="B88" s="7" t="s">
        <v>45</v>
      </c>
      <c r="C88" s="6">
        <v>580000</v>
      </c>
      <c r="D88" s="5">
        <f>'892'!D88+6</f>
        <v>23</v>
      </c>
      <c r="E88" s="5">
        <v>10</v>
      </c>
      <c r="F88" s="7">
        <f>'892'!F88+'892'!G88</f>
        <v>82166.66666666667</v>
      </c>
      <c r="G88" s="7">
        <f t="shared" si="2"/>
        <v>29000</v>
      </c>
      <c r="H88" s="7">
        <f t="shared" si="3"/>
        <v>468833.3333333333</v>
      </c>
      <c r="I88" s="2"/>
      <c r="J88" s="2"/>
      <c r="K88" s="2"/>
      <c r="L88" s="2"/>
      <c r="M88" s="2"/>
      <c r="N88" s="2"/>
      <c r="O88" s="2"/>
      <c r="P88" s="3"/>
    </row>
    <row r="89" spans="1:16" ht="22.5">
      <c r="A89" s="11">
        <v>451</v>
      </c>
      <c r="B89" s="7" t="s">
        <v>46</v>
      </c>
      <c r="C89" s="6">
        <v>3500000</v>
      </c>
      <c r="D89" s="5">
        <f>'892'!D89+6</f>
        <v>23</v>
      </c>
      <c r="E89" s="5">
        <v>10</v>
      </c>
      <c r="F89" s="7">
        <f>'892'!F89+'892'!G89</f>
        <v>495833.3333333334</v>
      </c>
      <c r="G89" s="7">
        <f t="shared" si="2"/>
        <v>175000</v>
      </c>
      <c r="H89" s="7">
        <f t="shared" si="3"/>
        <v>2829166.6666666665</v>
      </c>
      <c r="I89" s="2"/>
      <c r="J89" s="2"/>
      <c r="K89" s="2"/>
      <c r="L89" s="2"/>
      <c r="M89" s="2"/>
      <c r="N89" s="2"/>
      <c r="O89" s="2"/>
      <c r="P89" s="3"/>
    </row>
    <row r="90" spans="1:16" ht="22.5">
      <c r="A90" s="11">
        <v>451</v>
      </c>
      <c r="B90" s="7" t="s">
        <v>46</v>
      </c>
      <c r="C90" s="6">
        <v>3500000</v>
      </c>
      <c r="D90" s="5">
        <f>'892'!D90+6</f>
        <v>23</v>
      </c>
      <c r="E90" s="5">
        <v>10</v>
      </c>
      <c r="F90" s="7">
        <f>'892'!F90+'892'!G90</f>
        <v>495833.3333333334</v>
      </c>
      <c r="G90" s="7">
        <f t="shared" si="2"/>
        <v>175000</v>
      </c>
      <c r="H90" s="7">
        <f t="shared" si="3"/>
        <v>2829166.6666666665</v>
      </c>
      <c r="I90" s="2"/>
      <c r="J90" s="2"/>
      <c r="K90" s="2"/>
      <c r="L90" s="2"/>
      <c r="M90" s="2"/>
      <c r="N90" s="2"/>
      <c r="O90" s="2"/>
      <c r="P90" s="3"/>
    </row>
    <row r="91" spans="1:16" ht="22.5">
      <c r="A91" s="11">
        <v>451</v>
      </c>
      <c r="B91" s="7" t="s">
        <v>46</v>
      </c>
      <c r="C91" s="6">
        <v>3500000</v>
      </c>
      <c r="D91" s="5">
        <f>'892'!D91+6</f>
        <v>23</v>
      </c>
      <c r="E91" s="5">
        <v>10</v>
      </c>
      <c r="F91" s="7">
        <f>'892'!F91+'892'!G91</f>
        <v>495833.3333333334</v>
      </c>
      <c r="G91" s="7">
        <f t="shared" si="2"/>
        <v>175000</v>
      </c>
      <c r="H91" s="7">
        <f t="shared" si="3"/>
        <v>2829166.6666666665</v>
      </c>
      <c r="I91" s="2"/>
      <c r="J91" s="2"/>
      <c r="K91" s="2"/>
      <c r="L91" s="2"/>
      <c r="M91" s="2"/>
      <c r="N91" s="2"/>
      <c r="O91" s="2"/>
      <c r="P91" s="3"/>
    </row>
    <row r="92" spans="1:16" ht="22.5">
      <c r="A92" s="11">
        <v>451</v>
      </c>
      <c r="B92" s="7" t="s">
        <v>47</v>
      </c>
      <c r="C92" s="6">
        <v>850000</v>
      </c>
      <c r="D92" s="5">
        <f>'892'!D92+6</f>
        <v>23</v>
      </c>
      <c r="E92" s="5">
        <v>10</v>
      </c>
      <c r="F92" s="7">
        <f>'892'!F92+'892'!G92</f>
        <v>120416.66666666666</v>
      </c>
      <c r="G92" s="7">
        <f t="shared" si="2"/>
        <v>42500</v>
      </c>
      <c r="H92" s="7">
        <f t="shared" si="3"/>
        <v>687083.3333333334</v>
      </c>
      <c r="I92" s="2"/>
      <c r="J92" s="2"/>
      <c r="K92" s="2"/>
      <c r="L92" s="2"/>
      <c r="M92" s="2"/>
      <c r="N92" s="2"/>
      <c r="O92" s="2"/>
      <c r="P92" s="3"/>
    </row>
    <row r="93" spans="1:16" ht="22.5">
      <c r="A93" s="11">
        <v>451</v>
      </c>
      <c r="B93" s="7" t="s">
        <v>47</v>
      </c>
      <c r="C93" s="6">
        <v>850000</v>
      </c>
      <c r="D93" s="5">
        <f>'892'!D93+6</f>
        <v>23</v>
      </c>
      <c r="E93" s="5">
        <v>10</v>
      </c>
      <c r="F93" s="7">
        <f>'892'!F93+'892'!G93</f>
        <v>120416.66666666666</v>
      </c>
      <c r="G93" s="7">
        <f t="shared" si="2"/>
        <v>42500</v>
      </c>
      <c r="H93" s="7">
        <f t="shared" si="3"/>
        <v>687083.3333333334</v>
      </c>
      <c r="I93" s="2"/>
      <c r="J93" s="2"/>
      <c r="K93" s="2"/>
      <c r="L93" s="2"/>
      <c r="M93" s="2"/>
      <c r="N93" s="2"/>
      <c r="O93" s="2"/>
      <c r="P93" s="3"/>
    </row>
    <row r="94" spans="1:16" ht="22.5">
      <c r="A94" s="11">
        <v>451</v>
      </c>
      <c r="B94" s="7" t="s">
        <v>47</v>
      </c>
      <c r="C94" s="6">
        <v>850000</v>
      </c>
      <c r="D94" s="5">
        <f>'892'!D94+6</f>
        <v>23</v>
      </c>
      <c r="E94" s="5">
        <v>10</v>
      </c>
      <c r="F94" s="7">
        <f>'892'!F94+'892'!G94</f>
        <v>120416.66666666666</v>
      </c>
      <c r="G94" s="7">
        <f t="shared" si="2"/>
        <v>42500</v>
      </c>
      <c r="H94" s="7">
        <f t="shared" si="3"/>
        <v>687083.3333333334</v>
      </c>
      <c r="I94" s="2"/>
      <c r="J94" s="2"/>
      <c r="K94" s="2"/>
      <c r="L94" s="2"/>
      <c r="M94" s="2"/>
      <c r="N94" s="2"/>
      <c r="O94" s="2"/>
      <c r="P94" s="3"/>
    </row>
    <row r="95" spans="1:16" ht="22.5">
      <c r="A95" s="11">
        <v>451</v>
      </c>
      <c r="B95" s="7" t="s">
        <v>47</v>
      </c>
      <c r="C95" s="6">
        <v>850000</v>
      </c>
      <c r="D95" s="5">
        <f>'892'!D95+6</f>
        <v>23</v>
      </c>
      <c r="E95" s="5">
        <v>10</v>
      </c>
      <c r="F95" s="7">
        <f>'892'!F95+'892'!G95</f>
        <v>120416.66666666666</v>
      </c>
      <c r="G95" s="7">
        <f t="shared" si="2"/>
        <v>42500</v>
      </c>
      <c r="H95" s="7">
        <f t="shared" si="3"/>
        <v>687083.3333333334</v>
      </c>
      <c r="I95" s="2"/>
      <c r="J95" s="2"/>
      <c r="K95" s="2"/>
      <c r="L95" s="2"/>
      <c r="M95" s="2"/>
      <c r="N95" s="2"/>
      <c r="O95" s="2"/>
      <c r="P95" s="3"/>
    </row>
    <row r="96" spans="1:16" ht="22.5">
      <c r="A96" s="11">
        <v>451</v>
      </c>
      <c r="B96" s="7" t="s">
        <v>15</v>
      </c>
      <c r="C96" s="6">
        <v>595000</v>
      </c>
      <c r="D96" s="5">
        <f>'892'!D96+6</f>
        <v>23</v>
      </c>
      <c r="E96" s="5">
        <v>10</v>
      </c>
      <c r="F96" s="7">
        <f>'892'!F96+'892'!G96</f>
        <v>84291.66666666667</v>
      </c>
      <c r="G96" s="7">
        <f t="shared" si="2"/>
        <v>29750</v>
      </c>
      <c r="H96" s="7">
        <f t="shared" si="3"/>
        <v>480958.3333333333</v>
      </c>
      <c r="I96" s="2"/>
      <c r="J96" s="2"/>
      <c r="K96" s="2"/>
      <c r="L96" s="2"/>
      <c r="M96" s="2"/>
      <c r="N96" s="2"/>
      <c r="O96" s="2"/>
      <c r="P96" s="3"/>
    </row>
    <row r="97" spans="1:16" ht="22.5">
      <c r="A97" s="11">
        <v>451</v>
      </c>
      <c r="B97" s="7" t="s">
        <v>15</v>
      </c>
      <c r="C97" s="6">
        <v>595000</v>
      </c>
      <c r="D97" s="5">
        <f>'892'!D97+6</f>
        <v>23</v>
      </c>
      <c r="E97" s="5">
        <v>10</v>
      </c>
      <c r="F97" s="7">
        <f>'892'!F97+'892'!G97</f>
        <v>84291.66666666667</v>
      </c>
      <c r="G97" s="7">
        <f t="shared" si="2"/>
        <v>29750</v>
      </c>
      <c r="H97" s="7">
        <f t="shared" si="3"/>
        <v>480958.3333333333</v>
      </c>
      <c r="I97" s="2"/>
      <c r="J97" s="2"/>
      <c r="K97" s="2"/>
      <c r="L97" s="2"/>
      <c r="M97" s="2"/>
      <c r="N97" s="2"/>
      <c r="O97" s="2"/>
      <c r="P97" s="3"/>
    </row>
    <row r="98" spans="1:16" ht="22.5">
      <c r="A98" s="11">
        <v>451</v>
      </c>
      <c r="B98" s="7" t="s">
        <v>48</v>
      </c>
      <c r="C98" s="6">
        <v>195000</v>
      </c>
      <c r="D98" s="5">
        <f>'892'!D98+6</f>
        <v>23</v>
      </c>
      <c r="E98" s="5">
        <v>10</v>
      </c>
      <c r="F98" s="7">
        <f>'892'!F98+'892'!G98</f>
        <v>27625</v>
      </c>
      <c r="G98" s="7">
        <f t="shared" si="2"/>
        <v>9750</v>
      </c>
      <c r="H98" s="7">
        <f t="shared" si="3"/>
        <v>157625</v>
      </c>
      <c r="I98" s="2"/>
      <c r="J98" s="2"/>
      <c r="K98" s="2"/>
      <c r="L98" s="2"/>
      <c r="M98" s="2"/>
      <c r="N98" s="2"/>
      <c r="O98" s="2"/>
      <c r="P98" s="3"/>
    </row>
    <row r="99" spans="1:16" ht="22.5">
      <c r="A99" s="11">
        <v>451</v>
      </c>
      <c r="B99" s="7" t="s">
        <v>48</v>
      </c>
      <c r="C99" s="6">
        <v>195000</v>
      </c>
      <c r="D99" s="5">
        <f>'892'!D99+6</f>
        <v>23</v>
      </c>
      <c r="E99" s="5">
        <v>10</v>
      </c>
      <c r="F99" s="7">
        <f>'892'!F99+'892'!G99</f>
        <v>27625</v>
      </c>
      <c r="G99" s="7">
        <f t="shared" si="2"/>
        <v>9750</v>
      </c>
      <c r="H99" s="7">
        <f t="shared" si="3"/>
        <v>157625</v>
      </c>
      <c r="I99" s="2"/>
      <c r="J99" s="2"/>
      <c r="K99" s="2"/>
      <c r="L99" s="2"/>
      <c r="M99" s="2"/>
      <c r="N99" s="2"/>
      <c r="O99" s="2"/>
      <c r="P99" s="3"/>
    </row>
    <row r="100" spans="1:16" ht="22.5">
      <c r="A100" s="11">
        <v>451</v>
      </c>
      <c r="B100" s="7" t="s">
        <v>48</v>
      </c>
      <c r="C100" s="6">
        <v>195000</v>
      </c>
      <c r="D100" s="5">
        <f>'892'!D100+6</f>
        <v>23</v>
      </c>
      <c r="E100" s="5">
        <v>10</v>
      </c>
      <c r="F100" s="7">
        <f>'892'!F100+'892'!G100</f>
        <v>27625</v>
      </c>
      <c r="G100" s="7">
        <f t="shared" si="2"/>
        <v>9750</v>
      </c>
      <c r="H100" s="7">
        <f t="shared" si="3"/>
        <v>157625</v>
      </c>
      <c r="I100" s="2"/>
      <c r="J100" s="2"/>
      <c r="K100" s="2"/>
      <c r="L100" s="2"/>
      <c r="M100" s="2"/>
      <c r="N100" s="2"/>
      <c r="O100" s="2"/>
      <c r="P100" s="3"/>
    </row>
    <row r="101" spans="1:16" ht="22.5">
      <c r="A101" s="11">
        <v>451</v>
      </c>
      <c r="B101" s="7" t="s">
        <v>48</v>
      </c>
      <c r="C101" s="6">
        <v>195000</v>
      </c>
      <c r="D101" s="5">
        <f>'892'!D101+6</f>
        <v>23</v>
      </c>
      <c r="E101" s="5">
        <v>10</v>
      </c>
      <c r="F101" s="7">
        <f>'892'!F101+'892'!G101</f>
        <v>27625</v>
      </c>
      <c r="G101" s="7">
        <f t="shared" si="2"/>
        <v>9750</v>
      </c>
      <c r="H101" s="7">
        <f t="shared" si="3"/>
        <v>157625</v>
      </c>
      <c r="I101" s="2"/>
      <c r="J101" s="2"/>
      <c r="K101" s="2"/>
      <c r="L101" s="2"/>
      <c r="M101" s="2"/>
      <c r="N101" s="2"/>
      <c r="O101" s="2"/>
      <c r="P101" s="3"/>
    </row>
    <row r="102" spans="1:16" ht="22.5">
      <c r="A102" s="11">
        <v>451</v>
      </c>
      <c r="B102" s="7" t="s">
        <v>49</v>
      </c>
      <c r="C102" s="6">
        <v>840000</v>
      </c>
      <c r="D102" s="5">
        <f>'892'!D102+6</f>
        <v>23</v>
      </c>
      <c r="E102" s="5">
        <v>10</v>
      </c>
      <c r="F102" s="7">
        <f>'892'!F102+'892'!G102</f>
        <v>119000</v>
      </c>
      <c r="G102" s="7">
        <f t="shared" si="2"/>
        <v>42000</v>
      </c>
      <c r="H102" s="7">
        <f t="shared" si="3"/>
        <v>679000</v>
      </c>
      <c r="I102" s="2"/>
      <c r="J102" s="2"/>
      <c r="K102" s="2"/>
      <c r="L102" s="2"/>
      <c r="M102" s="2"/>
      <c r="N102" s="2"/>
      <c r="O102" s="2"/>
      <c r="P102" s="3"/>
    </row>
    <row r="103" spans="1:16" ht="22.5">
      <c r="A103" s="11">
        <v>451</v>
      </c>
      <c r="B103" s="7" t="s">
        <v>49</v>
      </c>
      <c r="C103" s="6">
        <v>840000</v>
      </c>
      <c r="D103" s="5">
        <f>'892'!D103+6</f>
        <v>23</v>
      </c>
      <c r="E103" s="5">
        <v>10</v>
      </c>
      <c r="F103" s="7">
        <f>'892'!F103+'892'!G103</f>
        <v>119000</v>
      </c>
      <c r="G103" s="7">
        <f t="shared" si="2"/>
        <v>42000</v>
      </c>
      <c r="H103" s="7">
        <f t="shared" si="3"/>
        <v>679000</v>
      </c>
      <c r="I103" s="2"/>
      <c r="J103" s="2"/>
      <c r="K103" s="2"/>
      <c r="L103" s="2"/>
      <c r="M103" s="2"/>
      <c r="N103" s="2"/>
      <c r="O103" s="2"/>
      <c r="P103" s="3"/>
    </row>
    <row r="104" spans="1:16" ht="22.5">
      <c r="A104" s="11">
        <v>451</v>
      </c>
      <c r="B104" s="7" t="s">
        <v>49</v>
      </c>
      <c r="C104" s="6">
        <v>840000</v>
      </c>
      <c r="D104" s="5">
        <f>'892'!D104+6</f>
        <v>23</v>
      </c>
      <c r="E104" s="5">
        <v>10</v>
      </c>
      <c r="F104" s="7">
        <f>'892'!F104+'892'!G104</f>
        <v>119000</v>
      </c>
      <c r="G104" s="7">
        <f t="shared" si="2"/>
        <v>42000</v>
      </c>
      <c r="H104" s="7">
        <f t="shared" si="3"/>
        <v>679000</v>
      </c>
      <c r="I104" s="2"/>
      <c r="J104" s="2"/>
      <c r="K104" s="2"/>
      <c r="L104" s="2"/>
      <c r="M104" s="2"/>
      <c r="N104" s="2"/>
      <c r="O104" s="2"/>
      <c r="P104" s="3"/>
    </row>
    <row r="105" spans="1:16" ht="22.5">
      <c r="A105" s="11">
        <v>451</v>
      </c>
      <c r="B105" s="7" t="s">
        <v>49</v>
      </c>
      <c r="C105" s="6">
        <v>840000</v>
      </c>
      <c r="D105" s="5">
        <f>'892'!D105+6</f>
        <v>23</v>
      </c>
      <c r="E105" s="5">
        <v>10</v>
      </c>
      <c r="F105" s="7">
        <f>'892'!F105+'892'!G105</f>
        <v>119000</v>
      </c>
      <c r="G105" s="7">
        <f t="shared" si="2"/>
        <v>42000</v>
      </c>
      <c r="H105" s="7">
        <f t="shared" si="3"/>
        <v>679000</v>
      </c>
      <c r="I105" s="2"/>
      <c r="J105" s="2"/>
      <c r="K105" s="2"/>
      <c r="L105" s="2"/>
      <c r="M105" s="2"/>
      <c r="N105" s="2"/>
      <c r="O105" s="2"/>
      <c r="P105" s="3"/>
    </row>
    <row r="106" spans="1:16" ht="22.5">
      <c r="A106" s="11">
        <v>451</v>
      </c>
      <c r="B106" s="7" t="s">
        <v>50</v>
      </c>
      <c r="C106" s="6">
        <v>200000</v>
      </c>
      <c r="D106" s="5">
        <f>'892'!D106+6</f>
        <v>23</v>
      </c>
      <c r="E106" s="5">
        <v>10</v>
      </c>
      <c r="F106" s="7">
        <f>'892'!F106+'892'!G106</f>
        <v>28333.333333333336</v>
      </c>
      <c r="G106" s="7">
        <f t="shared" si="2"/>
        <v>10000</v>
      </c>
      <c r="H106" s="7">
        <f t="shared" si="3"/>
        <v>161666.66666666666</v>
      </c>
      <c r="I106" s="2"/>
      <c r="J106" s="2"/>
      <c r="K106" s="2"/>
      <c r="L106" s="2"/>
      <c r="M106" s="2"/>
      <c r="N106" s="2"/>
      <c r="O106" s="2"/>
      <c r="P106" s="3"/>
    </row>
    <row r="107" spans="1:16" ht="22.5">
      <c r="A107" s="11">
        <v>451</v>
      </c>
      <c r="B107" s="7" t="s">
        <v>51</v>
      </c>
      <c r="C107" s="6">
        <v>200000</v>
      </c>
      <c r="D107" s="5">
        <f>'892'!D107+6</f>
        <v>23</v>
      </c>
      <c r="E107" s="5">
        <v>10</v>
      </c>
      <c r="F107" s="7">
        <f>'892'!F107+'892'!G107</f>
        <v>28333.333333333336</v>
      </c>
      <c r="G107" s="7">
        <f t="shared" si="2"/>
        <v>10000</v>
      </c>
      <c r="H107" s="7">
        <f t="shared" si="3"/>
        <v>161666.66666666666</v>
      </c>
      <c r="I107" s="2"/>
      <c r="J107" s="2"/>
      <c r="K107" s="2"/>
      <c r="L107" s="2"/>
      <c r="M107" s="2"/>
      <c r="N107" s="2"/>
      <c r="O107" s="2"/>
      <c r="P107" s="3"/>
    </row>
    <row r="108" spans="1:16" ht="22.5">
      <c r="A108" s="11">
        <v>451</v>
      </c>
      <c r="B108" s="7" t="s">
        <v>51</v>
      </c>
      <c r="C108" s="6">
        <v>200000</v>
      </c>
      <c r="D108" s="5">
        <f>'892'!D108+6</f>
        <v>23</v>
      </c>
      <c r="E108" s="5">
        <v>10</v>
      </c>
      <c r="F108" s="7">
        <f>'892'!F108+'892'!G108</f>
        <v>28333.333333333336</v>
      </c>
      <c r="G108" s="7">
        <f t="shared" si="2"/>
        <v>10000</v>
      </c>
      <c r="H108" s="7">
        <f t="shared" si="3"/>
        <v>161666.66666666666</v>
      </c>
      <c r="I108" s="2"/>
      <c r="J108" s="2"/>
      <c r="K108" s="2"/>
      <c r="L108" s="2"/>
      <c r="M108" s="2"/>
      <c r="N108" s="2"/>
      <c r="O108" s="2"/>
      <c r="P108" s="3"/>
    </row>
    <row r="109" spans="1:16" ht="22.5">
      <c r="A109" s="11">
        <v>451</v>
      </c>
      <c r="B109" s="7" t="s">
        <v>52</v>
      </c>
      <c r="C109" s="6">
        <v>2530000</v>
      </c>
      <c r="D109" s="5">
        <f>'892'!D109+6</f>
        <v>23</v>
      </c>
      <c r="E109" s="5">
        <v>10</v>
      </c>
      <c r="F109" s="7">
        <f>'892'!F109+'892'!G109</f>
        <v>358416.6666666667</v>
      </c>
      <c r="G109" s="7">
        <f t="shared" si="2"/>
        <v>126500</v>
      </c>
      <c r="H109" s="7">
        <f t="shared" si="3"/>
        <v>2045083.3333333335</v>
      </c>
      <c r="I109" s="2"/>
      <c r="J109" s="2"/>
      <c r="K109" s="2"/>
      <c r="L109" s="2"/>
      <c r="M109" s="2"/>
      <c r="N109" s="2"/>
      <c r="O109" s="2"/>
      <c r="P109" s="3"/>
    </row>
    <row r="110" spans="1:16" ht="22.5">
      <c r="A110" s="11">
        <v>451</v>
      </c>
      <c r="B110" s="7" t="s">
        <v>53</v>
      </c>
      <c r="C110" s="6">
        <v>3950000</v>
      </c>
      <c r="D110" s="5">
        <f>'892'!D110+6</f>
        <v>23</v>
      </c>
      <c r="E110" s="5">
        <v>10</v>
      </c>
      <c r="F110" s="7">
        <f>'892'!F110+'892'!G110</f>
        <v>559583.3333333334</v>
      </c>
      <c r="G110" s="7">
        <f t="shared" si="2"/>
        <v>197500</v>
      </c>
      <c r="H110" s="7">
        <f t="shared" si="3"/>
        <v>3192916.6666666665</v>
      </c>
      <c r="I110" s="2"/>
      <c r="J110" s="2"/>
      <c r="K110" s="2"/>
      <c r="L110" s="2"/>
      <c r="M110" s="2"/>
      <c r="N110" s="2"/>
      <c r="O110" s="2"/>
      <c r="P110" s="3"/>
    </row>
    <row r="111" spans="1:16" ht="22.5">
      <c r="A111" s="11">
        <v>451</v>
      </c>
      <c r="B111" s="7" t="s">
        <v>54</v>
      </c>
      <c r="C111" s="6">
        <v>1800000</v>
      </c>
      <c r="D111" s="5">
        <f>'892'!D111+6</f>
        <v>23</v>
      </c>
      <c r="E111" s="5">
        <v>10</v>
      </c>
      <c r="F111" s="7">
        <f>'892'!F111+'892'!G111</f>
        <v>255000</v>
      </c>
      <c r="G111" s="7">
        <f t="shared" si="2"/>
        <v>90000</v>
      </c>
      <c r="H111" s="7">
        <f t="shared" si="3"/>
        <v>1455000</v>
      </c>
      <c r="I111" s="2"/>
      <c r="J111" s="2"/>
      <c r="K111" s="2"/>
      <c r="L111" s="2"/>
      <c r="M111" s="2"/>
      <c r="N111" s="2"/>
      <c r="O111" s="2"/>
      <c r="P111" s="3"/>
    </row>
    <row r="112" spans="1:16" ht="22.5">
      <c r="A112" s="11">
        <v>532</v>
      </c>
      <c r="B112" s="5" t="s">
        <v>8</v>
      </c>
      <c r="C112" s="6">
        <v>17100000</v>
      </c>
      <c r="D112" s="5">
        <f>'892'!D112+6</f>
        <v>22</v>
      </c>
      <c r="E112" s="5">
        <v>4</v>
      </c>
      <c r="F112" s="7">
        <f>'892'!F112+'892'!G112</f>
        <v>5700000</v>
      </c>
      <c r="G112" s="7">
        <f t="shared" si="2"/>
        <v>2137500</v>
      </c>
      <c r="H112" s="7">
        <f t="shared" si="3"/>
        <v>9262500</v>
      </c>
      <c r="I112" s="2"/>
      <c r="J112" s="2"/>
      <c r="K112" s="2"/>
      <c r="L112" s="2"/>
      <c r="M112" s="2"/>
      <c r="N112" s="2"/>
      <c r="O112" s="2"/>
      <c r="P112" s="3"/>
    </row>
    <row r="113" spans="1:16" ht="22.5">
      <c r="A113" s="11">
        <v>569</v>
      </c>
      <c r="B113" s="5" t="s">
        <v>79</v>
      </c>
      <c r="C113" s="36">
        <v>824000</v>
      </c>
      <c r="D113" s="5">
        <f>'892'!D113+6</f>
        <v>21</v>
      </c>
      <c r="E113" s="5">
        <v>4</v>
      </c>
      <c r="F113" s="7">
        <f>'892'!F113+'892'!G113</f>
        <v>206000</v>
      </c>
      <c r="G113" s="7">
        <f t="shared" si="2"/>
        <v>103000</v>
      </c>
      <c r="H113" s="7">
        <f t="shared" si="3"/>
        <v>515000</v>
      </c>
      <c r="I113" s="2"/>
      <c r="J113" s="2"/>
      <c r="K113" s="2"/>
      <c r="L113" s="2"/>
      <c r="M113" s="2"/>
      <c r="N113" s="2"/>
      <c r="O113" s="2"/>
      <c r="P113" s="3"/>
    </row>
    <row r="114" spans="1:16" ht="22.5">
      <c r="A114" s="11">
        <v>691</v>
      </c>
      <c r="B114" s="7" t="s">
        <v>64</v>
      </c>
      <c r="C114" s="6">
        <v>30000000</v>
      </c>
      <c r="D114" s="5">
        <f>'892'!D114+6</f>
        <v>21</v>
      </c>
      <c r="E114" s="5">
        <v>10</v>
      </c>
      <c r="F114" s="7">
        <f>'892'!F114+'892'!G114</f>
        <v>3750000</v>
      </c>
      <c r="G114" s="7">
        <f t="shared" si="2"/>
        <v>1500000</v>
      </c>
      <c r="H114" s="7">
        <f t="shared" si="3"/>
        <v>24750000</v>
      </c>
      <c r="I114" s="2"/>
      <c r="J114" s="2"/>
      <c r="K114" s="2"/>
      <c r="L114" s="2"/>
      <c r="M114" s="2"/>
      <c r="N114" s="2"/>
      <c r="O114" s="2"/>
      <c r="P114" s="3"/>
    </row>
    <row r="115" spans="1:16" ht="22.5">
      <c r="A115" s="11">
        <v>732</v>
      </c>
      <c r="B115" s="7" t="s">
        <v>42</v>
      </c>
      <c r="C115" s="6">
        <v>7900000</v>
      </c>
      <c r="D115" s="5">
        <f>'892'!D115+6</f>
        <v>20</v>
      </c>
      <c r="E115" s="5">
        <v>10</v>
      </c>
      <c r="F115" s="7">
        <f>'892'!F115+'892'!G115</f>
        <v>921666.6666666666</v>
      </c>
      <c r="G115" s="7">
        <f t="shared" si="2"/>
        <v>395000</v>
      </c>
      <c r="H115" s="7">
        <f t="shared" si="3"/>
        <v>6583333.333333333</v>
      </c>
      <c r="I115" s="2"/>
      <c r="J115" s="2"/>
      <c r="K115" s="2"/>
      <c r="L115" s="2"/>
      <c r="M115" s="2"/>
      <c r="N115" s="2"/>
      <c r="O115" s="2"/>
      <c r="P115" s="3"/>
    </row>
    <row r="116" spans="1:16" ht="22.5">
      <c r="A116" s="11">
        <v>732</v>
      </c>
      <c r="B116" s="7" t="s">
        <v>42</v>
      </c>
      <c r="C116" s="6">
        <v>7900000</v>
      </c>
      <c r="D116" s="5">
        <f>'892'!D116+6</f>
        <v>20</v>
      </c>
      <c r="E116" s="5">
        <v>10</v>
      </c>
      <c r="F116" s="7">
        <f>'892'!F116+'892'!G116</f>
        <v>921666.6666666666</v>
      </c>
      <c r="G116" s="7">
        <f t="shared" si="2"/>
        <v>395000</v>
      </c>
      <c r="H116" s="7">
        <f t="shared" si="3"/>
        <v>6583333.333333333</v>
      </c>
      <c r="I116" s="2"/>
      <c r="J116" s="2"/>
      <c r="K116" s="2"/>
      <c r="L116" s="2"/>
      <c r="M116" s="2"/>
      <c r="N116" s="2"/>
      <c r="O116" s="2"/>
      <c r="P116" s="3"/>
    </row>
    <row r="117" spans="1:16" ht="22.5">
      <c r="A117" s="11">
        <v>733</v>
      </c>
      <c r="B117" s="5" t="s">
        <v>59</v>
      </c>
      <c r="C117" s="6">
        <v>3850000</v>
      </c>
      <c r="D117" s="5">
        <f>'892'!D117+6</f>
        <v>20</v>
      </c>
      <c r="E117" s="5">
        <v>4</v>
      </c>
      <c r="F117" s="7">
        <f>'892'!F117+'892'!G117</f>
        <v>1122916.6666666665</v>
      </c>
      <c r="G117" s="7">
        <f t="shared" si="2"/>
        <v>481250</v>
      </c>
      <c r="H117" s="7">
        <f t="shared" si="3"/>
        <v>2245833.3333333335</v>
      </c>
      <c r="I117" s="2"/>
      <c r="J117" s="2"/>
      <c r="K117" s="2"/>
      <c r="L117" s="2"/>
      <c r="M117" s="2"/>
      <c r="N117" s="2"/>
      <c r="O117" s="2"/>
      <c r="P117" s="3"/>
    </row>
    <row r="118" spans="1:16" ht="22.5">
      <c r="A118" s="11">
        <v>956</v>
      </c>
      <c r="B118" s="7" t="s">
        <v>56</v>
      </c>
      <c r="C118" s="6">
        <v>3500000</v>
      </c>
      <c r="D118" s="5">
        <f>'892'!D118+6</f>
        <v>19</v>
      </c>
      <c r="E118" s="5">
        <v>10</v>
      </c>
      <c r="F118" s="7">
        <f>'892'!F118+'892'!G118</f>
        <v>379166.6666666666</v>
      </c>
      <c r="G118" s="7">
        <f t="shared" si="2"/>
        <v>175000</v>
      </c>
      <c r="H118" s="7">
        <f t="shared" si="3"/>
        <v>2945833.3333333335</v>
      </c>
      <c r="I118" s="2"/>
      <c r="J118" s="2"/>
      <c r="K118" s="2"/>
      <c r="L118" s="2"/>
      <c r="M118" s="2"/>
      <c r="N118" s="2"/>
      <c r="O118" s="2"/>
      <c r="P118" s="3"/>
    </row>
    <row r="119" spans="1:16" ht="22.5">
      <c r="A119" s="11">
        <v>956</v>
      </c>
      <c r="B119" s="7" t="s">
        <v>55</v>
      </c>
      <c r="C119" s="6">
        <v>4550000</v>
      </c>
      <c r="D119" s="5">
        <f>'892'!D119+6</f>
        <v>19</v>
      </c>
      <c r="E119" s="5">
        <v>10</v>
      </c>
      <c r="F119" s="7">
        <f>'892'!F119+'892'!G119</f>
        <v>492916.6666666667</v>
      </c>
      <c r="G119" s="7">
        <f t="shared" si="2"/>
        <v>227500</v>
      </c>
      <c r="H119" s="7">
        <f t="shared" si="3"/>
        <v>3829583.3333333335</v>
      </c>
      <c r="I119" s="2"/>
      <c r="J119" s="2"/>
      <c r="K119" s="2"/>
      <c r="L119" s="2"/>
      <c r="M119" s="2"/>
      <c r="N119" s="2"/>
      <c r="O119" s="2"/>
      <c r="P119" s="3"/>
    </row>
    <row r="120" spans="1:16" ht="22.5">
      <c r="A120" s="11">
        <v>956</v>
      </c>
      <c r="B120" s="5" t="s">
        <v>9</v>
      </c>
      <c r="C120" s="6">
        <v>4766000</v>
      </c>
      <c r="D120" s="5">
        <f>'892'!D120+6</f>
        <v>19</v>
      </c>
      <c r="E120" s="5">
        <v>4</v>
      </c>
      <c r="F120" s="7">
        <f>'892'!F120+'892'!G120</f>
        <v>1290791.6666666665</v>
      </c>
      <c r="G120" s="7">
        <f t="shared" si="2"/>
        <v>595750</v>
      </c>
      <c r="H120" s="7">
        <f t="shared" si="3"/>
        <v>2879458.3333333335</v>
      </c>
      <c r="I120" s="2"/>
      <c r="J120" s="2"/>
      <c r="K120" s="2"/>
      <c r="L120" s="2"/>
      <c r="M120" s="2"/>
      <c r="N120" s="2"/>
      <c r="O120" s="2"/>
      <c r="P120" s="3"/>
    </row>
    <row r="121" spans="1:16" ht="22.5">
      <c r="A121" s="11">
        <v>1060</v>
      </c>
      <c r="B121" s="7" t="s">
        <v>57</v>
      </c>
      <c r="C121" s="6">
        <v>1650000</v>
      </c>
      <c r="D121" s="5">
        <f>'892'!D121+6</f>
        <v>18</v>
      </c>
      <c r="E121" s="5">
        <v>10</v>
      </c>
      <c r="F121" s="7">
        <f>'892'!F121+'892'!G121</f>
        <v>165000</v>
      </c>
      <c r="G121" s="7">
        <f t="shared" si="2"/>
        <v>82500</v>
      </c>
      <c r="H121" s="7">
        <f t="shared" si="3"/>
        <v>1402500</v>
      </c>
      <c r="I121" s="2"/>
      <c r="J121" s="2"/>
      <c r="K121" s="2"/>
      <c r="L121" s="2"/>
      <c r="M121" s="2"/>
      <c r="N121" s="2"/>
      <c r="O121" s="2"/>
      <c r="P121" s="3"/>
    </row>
    <row r="122" spans="1:16" ht="22.5">
      <c r="A122" s="11">
        <v>1060</v>
      </c>
      <c r="B122" s="7" t="s">
        <v>58</v>
      </c>
      <c r="C122" s="6">
        <v>12350000</v>
      </c>
      <c r="D122" s="5">
        <f>'892'!D122+6</f>
        <v>18</v>
      </c>
      <c r="E122" s="5">
        <v>10</v>
      </c>
      <c r="F122" s="7">
        <f>'892'!F122+'892'!G122</f>
        <v>1235000</v>
      </c>
      <c r="G122" s="7">
        <f t="shared" si="2"/>
        <v>617500</v>
      </c>
      <c r="H122" s="7">
        <f t="shared" si="3"/>
        <v>10497500</v>
      </c>
      <c r="I122" s="2"/>
      <c r="J122" s="2"/>
      <c r="K122" s="2"/>
      <c r="L122" s="2"/>
      <c r="M122" s="2"/>
      <c r="N122" s="2"/>
      <c r="O122" s="2"/>
      <c r="P122" s="3"/>
    </row>
    <row r="123" spans="1:16" ht="22.5">
      <c r="A123" s="28">
        <v>1072</v>
      </c>
      <c r="B123" s="29" t="s">
        <v>80</v>
      </c>
      <c r="C123" s="35">
        <v>7870000</v>
      </c>
      <c r="D123" s="5">
        <f>'892'!D123+6</f>
        <v>18</v>
      </c>
      <c r="E123" s="31">
        <v>5</v>
      </c>
      <c r="F123" s="7">
        <f>'892'!F123+'892'!G123</f>
        <v>787000</v>
      </c>
      <c r="G123" s="7">
        <f t="shared" si="2"/>
        <v>787000</v>
      </c>
      <c r="H123" s="7">
        <f t="shared" si="3"/>
        <v>6296000</v>
      </c>
      <c r="I123" s="32"/>
      <c r="J123" s="32"/>
      <c r="K123" s="32"/>
      <c r="L123" s="32"/>
      <c r="M123" s="32"/>
      <c r="N123" s="32"/>
      <c r="O123" s="32"/>
      <c r="P123" s="33"/>
    </row>
    <row r="124" spans="1:16" ht="22.5">
      <c r="A124" s="28">
        <v>742</v>
      </c>
      <c r="B124" s="29" t="s">
        <v>75</v>
      </c>
      <c r="C124" s="30">
        <v>4500000</v>
      </c>
      <c r="D124" s="5">
        <f>'892'!D124+6</f>
        <v>12</v>
      </c>
      <c r="E124" s="31">
        <v>10</v>
      </c>
      <c r="F124" s="7">
        <f>'892'!F124+'892'!G124</f>
        <v>225000</v>
      </c>
      <c r="G124" s="7">
        <f t="shared" si="2"/>
        <v>225000</v>
      </c>
      <c r="H124" s="7">
        <f t="shared" si="3"/>
        <v>4050000</v>
      </c>
      <c r="I124" s="32"/>
      <c r="J124" s="32"/>
      <c r="K124" s="32"/>
      <c r="L124" s="32"/>
      <c r="M124" s="32"/>
      <c r="N124" s="32"/>
      <c r="O124" s="32"/>
      <c r="P124" s="33"/>
    </row>
    <row r="125" spans="1:16" ht="22.5">
      <c r="A125" s="28">
        <v>742</v>
      </c>
      <c r="B125" s="29" t="s">
        <v>76</v>
      </c>
      <c r="C125" s="30">
        <v>1200000</v>
      </c>
      <c r="D125" s="5">
        <f>'892'!D125+6</f>
        <v>12</v>
      </c>
      <c r="E125" s="31">
        <v>10</v>
      </c>
      <c r="F125" s="7">
        <f>'892'!F125+'892'!G125</f>
        <v>60000</v>
      </c>
      <c r="G125" s="7">
        <f t="shared" si="2"/>
        <v>60000</v>
      </c>
      <c r="H125" s="7">
        <f t="shared" si="3"/>
        <v>1080000</v>
      </c>
      <c r="I125" s="32"/>
      <c r="J125" s="32"/>
      <c r="K125" s="32"/>
      <c r="L125" s="32"/>
      <c r="M125" s="32"/>
      <c r="N125" s="32"/>
      <c r="O125" s="32"/>
      <c r="P125" s="33"/>
    </row>
    <row r="126" spans="1:16" ht="22.5">
      <c r="A126" s="28">
        <v>777</v>
      </c>
      <c r="B126" s="29" t="s">
        <v>84</v>
      </c>
      <c r="C126" s="30">
        <v>12000000</v>
      </c>
      <c r="D126" s="5">
        <f>'892'!D126+6</f>
        <v>11</v>
      </c>
      <c r="E126" s="31">
        <v>5</v>
      </c>
      <c r="F126" s="7">
        <f>'892'!F126+'892'!G126</f>
        <v>1200000</v>
      </c>
      <c r="G126" s="7">
        <f t="shared" si="2"/>
        <v>1200000</v>
      </c>
      <c r="H126" s="7">
        <f t="shared" si="3"/>
        <v>9600000</v>
      </c>
      <c r="I126" s="32"/>
      <c r="J126" s="32"/>
      <c r="K126" s="32"/>
      <c r="L126" s="32"/>
      <c r="M126" s="32"/>
      <c r="N126" s="32"/>
      <c r="O126" s="32"/>
      <c r="P126" s="33"/>
    </row>
    <row r="127" spans="1:16" ht="22.5">
      <c r="A127" s="28">
        <v>804</v>
      </c>
      <c r="B127" s="29" t="s">
        <v>83</v>
      </c>
      <c r="C127" s="30">
        <v>342125000</v>
      </c>
      <c r="D127" s="5">
        <f>'892'!D127+6</f>
        <v>11</v>
      </c>
      <c r="E127" s="31">
        <v>10</v>
      </c>
      <c r="F127" s="7">
        <f>'892'!F127+'892'!G127</f>
        <v>17106250</v>
      </c>
      <c r="G127" s="7">
        <f t="shared" si="2"/>
        <v>17106250</v>
      </c>
      <c r="H127" s="7">
        <f t="shared" si="3"/>
        <v>307912500</v>
      </c>
      <c r="I127" s="32"/>
      <c r="J127" s="32"/>
      <c r="K127" s="32"/>
      <c r="L127" s="32"/>
      <c r="M127" s="32"/>
      <c r="N127" s="32"/>
      <c r="O127" s="32"/>
      <c r="P127" s="33"/>
    </row>
    <row r="128" spans="1:16" ht="22.5">
      <c r="A128" s="28">
        <v>9</v>
      </c>
      <c r="B128" s="31" t="s">
        <v>86</v>
      </c>
      <c r="C128" s="30">
        <v>4500000</v>
      </c>
      <c r="D128" s="5">
        <v>5</v>
      </c>
      <c r="E128" s="31">
        <v>10</v>
      </c>
      <c r="F128" s="29">
        <v>0</v>
      </c>
      <c r="G128" s="7">
        <f>(C128/E128)*D128/12</f>
        <v>187500</v>
      </c>
      <c r="H128" s="7">
        <f t="shared" si="3"/>
        <v>4312500</v>
      </c>
      <c r="I128" s="32"/>
      <c r="J128" s="32"/>
      <c r="K128" s="32"/>
      <c r="L128" s="32"/>
      <c r="M128" s="32"/>
      <c r="N128" s="32"/>
      <c r="O128" s="32"/>
      <c r="P128" s="34"/>
    </row>
    <row r="129" spans="1:16" ht="22.5">
      <c r="A129" s="28">
        <v>18</v>
      </c>
      <c r="B129" s="29" t="s">
        <v>87</v>
      </c>
      <c r="C129" s="30">
        <v>7130000</v>
      </c>
      <c r="D129" s="5">
        <v>5</v>
      </c>
      <c r="E129" s="31">
        <v>10</v>
      </c>
      <c r="F129" s="29">
        <v>0</v>
      </c>
      <c r="G129" s="7">
        <f>(C129/E129)*D129/12</f>
        <v>297083.3333333333</v>
      </c>
      <c r="H129" s="7">
        <f t="shared" si="3"/>
        <v>6832916.666666667</v>
      </c>
      <c r="I129" s="32"/>
      <c r="J129" s="32"/>
      <c r="K129" s="32"/>
      <c r="L129" s="32"/>
      <c r="M129" s="32"/>
      <c r="N129" s="32"/>
      <c r="O129" s="32"/>
      <c r="P129" s="34"/>
    </row>
    <row r="130" spans="1:16" ht="22.5">
      <c r="A130" s="28">
        <v>174</v>
      </c>
      <c r="B130" s="29" t="s">
        <v>88</v>
      </c>
      <c r="C130" s="30">
        <v>6702800</v>
      </c>
      <c r="D130" s="5">
        <v>1</v>
      </c>
      <c r="E130" s="31">
        <v>4</v>
      </c>
      <c r="F130" s="29">
        <v>0</v>
      </c>
      <c r="G130" s="7">
        <f>(C130/E130)*D130/12</f>
        <v>139641.66666666666</v>
      </c>
      <c r="H130" s="7">
        <f t="shared" si="3"/>
        <v>6563158.333333333</v>
      </c>
      <c r="I130" s="32"/>
      <c r="J130" s="32"/>
      <c r="K130" s="32"/>
      <c r="L130" s="32"/>
      <c r="M130" s="32"/>
      <c r="N130" s="32"/>
      <c r="O130" s="32"/>
      <c r="P130" s="34"/>
    </row>
    <row r="131" spans="1:16" ht="22.5">
      <c r="A131" s="28">
        <v>179</v>
      </c>
      <c r="B131" s="29" t="s">
        <v>83</v>
      </c>
      <c r="C131" s="30">
        <v>99000000</v>
      </c>
      <c r="D131" s="5">
        <v>1</v>
      </c>
      <c r="E131" s="31">
        <v>10</v>
      </c>
      <c r="F131" s="29">
        <v>0</v>
      </c>
      <c r="G131" s="7">
        <f>(C131/E131)*D131/12</f>
        <v>825000</v>
      </c>
      <c r="H131" s="7">
        <f t="shared" si="3"/>
        <v>98175000</v>
      </c>
      <c r="I131" s="32"/>
      <c r="J131" s="32"/>
      <c r="K131" s="32"/>
      <c r="L131" s="32"/>
      <c r="M131" s="32"/>
      <c r="N131" s="32"/>
      <c r="O131" s="32"/>
      <c r="P131" s="34"/>
    </row>
    <row r="132" spans="1:16" ht="23.25" thickBot="1">
      <c r="A132" s="58"/>
      <c r="B132" s="59"/>
      <c r="C132" s="9">
        <f aca="true" t="shared" si="4" ref="C132:H132">SUM(C4:C131)</f>
        <v>846409800</v>
      </c>
      <c r="D132" s="9">
        <f t="shared" si="4"/>
        <v>3067</v>
      </c>
      <c r="E132" s="9">
        <f t="shared" si="4"/>
        <v>1092</v>
      </c>
      <c r="F132" s="9">
        <f t="shared" si="4"/>
        <v>83879204.16666664</v>
      </c>
      <c r="G132" s="9">
        <f t="shared" si="4"/>
        <v>42016950</v>
      </c>
      <c r="H132" s="9">
        <f t="shared" si="4"/>
        <v>720513645.8333335</v>
      </c>
      <c r="I132" s="9">
        <f aca="true" t="shared" si="5" ref="I132:P132">SUM(I4:I127)</f>
        <v>0</v>
      </c>
      <c r="J132" s="9">
        <f t="shared" si="5"/>
        <v>0</v>
      </c>
      <c r="K132" s="9">
        <f t="shared" si="5"/>
        <v>0</v>
      </c>
      <c r="L132" s="9">
        <f t="shared" si="5"/>
        <v>0</v>
      </c>
      <c r="M132" s="9">
        <f t="shared" si="5"/>
        <v>0</v>
      </c>
      <c r="N132" s="9">
        <f t="shared" si="5"/>
        <v>0</v>
      </c>
      <c r="O132" s="9">
        <f t="shared" si="5"/>
        <v>0</v>
      </c>
      <c r="P132" s="9">
        <f t="shared" si="5"/>
        <v>0</v>
      </c>
    </row>
    <row r="133" spans="6:7" ht="22.5">
      <c r="F133" s="1">
        <f>206000+787000</f>
        <v>993000</v>
      </c>
      <c r="G133" s="1">
        <f>103000+787000</f>
        <v>890000</v>
      </c>
    </row>
    <row r="134" spans="6:7" ht="22.5">
      <c r="F134" s="1">
        <f>F132-F133</f>
        <v>82886204.16666664</v>
      </c>
      <c r="G134" s="1">
        <f>G132-G133</f>
        <v>41126950</v>
      </c>
    </row>
  </sheetData>
  <sheetProtection/>
  <mergeCells count="3">
    <mergeCell ref="A1:P1"/>
    <mergeCell ref="A2:P2"/>
    <mergeCell ref="A132:B132"/>
  </mergeCells>
  <printOptions horizontalCentered="1"/>
  <pageMargins left="0.11811023622047245" right="0.11811023622047245" top="0" bottom="0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R135"/>
  <sheetViews>
    <sheetView rightToLeft="1" zoomScalePageLayoutView="0" workbookViewId="0" topLeftCell="A1">
      <pane ySplit="3" topLeftCell="A4" activePane="bottomLeft" state="frozen"/>
      <selection pane="topLeft" activeCell="A1" sqref="A1"/>
      <selection pane="bottomLeft" activeCell="D134" sqref="D134"/>
    </sheetView>
  </sheetViews>
  <sheetFormatPr defaultColWidth="9.140625" defaultRowHeight="12.75"/>
  <cols>
    <col min="1" max="1" width="7.57421875" style="1" bestFit="1" customWidth="1"/>
    <col min="2" max="2" width="25.28125" style="1" bestFit="1" customWidth="1"/>
    <col min="3" max="3" width="15.57421875" style="1" bestFit="1" customWidth="1"/>
    <col min="4" max="4" width="7.7109375" style="1" bestFit="1" customWidth="1"/>
    <col min="5" max="5" width="8.7109375" style="1" bestFit="1" customWidth="1"/>
    <col min="6" max="6" width="14.7109375" style="1" bestFit="1" customWidth="1"/>
    <col min="7" max="7" width="17.00390625" style="1" bestFit="1" customWidth="1"/>
    <col min="8" max="8" width="13.8515625" style="1" bestFit="1" customWidth="1"/>
    <col min="9" max="9" width="15.7109375" style="1" hidden="1" customWidth="1"/>
    <col min="10" max="16" width="4.28125" style="1" hidden="1" customWidth="1"/>
    <col min="17" max="17" width="13.421875" style="1" bestFit="1" customWidth="1"/>
    <col min="18" max="18" width="16.57421875" style="1" bestFit="1" customWidth="1"/>
    <col min="19" max="19" width="14.8515625" style="1" bestFit="1" customWidth="1"/>
    <col min="20" max="16384" width="9.140625" style="1" customWidth="1"/>
  </cols>
  <sheetData>
    <row r="1" spans="1:16" ht="22.5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3.25" thickBot="1">
      <c r="A2" s="60" t="s">
        <v>91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26" customFormat="1" ht="22.5">
      <c r="A3" s="27" t="s">
        <v>0</v>
      </c>
      <c r="B3" s="20" t="s">
        <v>1</v>
      </c>
      <c r="C3" s="20" t="s">
        <v>82</v>
      </c>
      <c r="D3" s="21" t="s">
        <v>60</v>
      </c>
      <c r="E3" s="21" t="s">
        <v>68</v>
      </c>
      <c r="F3" s="22" t="s">
        <v>73</v>
      </c>
      <c r="G3" s="22" t="s">
        <v>85</v>
      </c>
      <c r="H3" s="22" t="s">
        <v>62</v>
      </c>
      <c r="I3" s="23" t="s">
        <v>69</v>
      </c>
      <c r="J3" s="24">
        <v>1</v>
      </c>
      <c r="K3" s="24">
        <v>2</v>
      </c>
      <c r="L3" s="24">
        <v>3</v>
      </c>
      <c r="M3" s="24">
        <v>4</v>
      </c>
      <c r="N3" s="24">
        <v>5</v>
      </c>
      <c r="O3" s="24">
        <v>6</v>
      </c>
      <c r="P3" s="25">
        <v>7</v>
      </c>
    </row>
    <row r="4" spans="1:16" ht="22.5">
      <c r="A4" s="11">
        <v>5</v>
      </c>
      <c r="B4" s="5" t="s">
        <v>36</v>
      </c>
      <c r="C4" s="6">
        <v>2100000</v>
      </c>
      <c r="D4" s="5">
        <f>'892'!D4+6+6</f>
        <v>35</v>
      </c>
      <c r="E4" s="5">
        <v>10</v>
      </c>
      <c r="F4" s="7">
        <f>'892'!F4+'892'!G4</f>
        <v>402500</v>
      </c>
      <c r="G4" s="7">
        <f>C4/E4</f>
        <v>210000</v>
      </c>
      <c r="H4" s="7">
        <f aca="true" t="shared" si="0" ref="H4:H67">C4-F4-G4</f>
        <v>1487500</v>
      </c>
      <c r="I4" s="2"/>
      <c r="J4" s="2"/>
      <c r="K4" s="2"/>
      <c r="L4" s="2"/>
      <c r="M4" s="2"/>
      <c r="N4" s="2"/>
      <c r="O4" s="2"/>
      <c r="P4" s="3"/>
    </row>
    <row r="5" spans="1:16" ht="22.5">
      <c r="A5" s="11">
        <v>7</v>
      </c>
      <c r="B5" s="7" t="s">
        <v>10</v>
      </c>
      <c r="C5" s="6">
        <v>1400000</v>
      </c>
      <c r="D5" s="5">
        <f>'892'!D5+6+6</f>
        <v>35</v>
      </c>
      <c r="E5" s="5">
        <v>4</v>
      </c>
      <c r="F5" s="7">
        <f>'892'!F5+'892'!G5</f>
        <v>670833.3333333333</v>
      </c>
      <c r="G5" s="7">
        <f aca="true" t="shared" si="1" ref="G5:G68">C5/E5</f>
        <v>350000</v>
      </c>
      <c r="H5" s="7">
        <f t="shared" si="0"/>
        <v>379166.66666666674</v>
      </c>
      <c r="I5" s="2"/>
      <c r="J5" s="2"/>
      <c r="K5" s="2"/>
      <c r="L5" s="2"/>
      <c r="M5" s="2"/>
      <c r="N5" s="2"/>
      <c r="O5" s="2"/>
      <c r="P5" s="3"/>
    </row>
    <row r="6" spans="1:16" ht="22.5">
      <c r="A6" s="11">
        <v>9</v>
      </c>
      <c r="B6" s="7" t="s">
        <v>11</v>
      </c>
      <c r="C6" s="6">
        <v>3500000</v>
      </c>
      <c r="D6" s="5">
        <f>'892'!D6+6+6</f>
        <v>35</v>
      </c>
      <c r="E6" s="5">
        <v>10</v>
      </c>
      <c r="F6" s="7">
        <f>'892'!F6+'892'!G6</f>
        <v>670833.3333333333</v>
      </c>
      <c r="G6" s="7">
        <f t="shared" si="1"/>
        <v>350000</v>
      </c>
      <c r="H6" s="7">
        <f t="shared" si="0"/>
        <v>2479166.666666667</v>
      </c>
      <c r="I6" s="2"/>
      <c r="J6" s="2"/>
      <c r="K6" s="2"/>
      <c r="L6" s="2"/>
      <c r="M6" s="2"/>
      <c r="N6" s="2"/>
      <c r="O6" s="2"/>
      <c r="P6" s="3"/>
    </row>
    <row r="7" spans="1:16" ht="22.5">
      <c r="A7" s="11">
        <v>9</v>
      </c>
      <c r="B7" s="7" t="s">
        <v>12</v>
      </c>
      <c r="C7" s="6">
        <v>620000</v>
      </c>
      <c r="D7" s="5">
        <f>'892'!D7+6+6</f>
        <v>35</v>
      </c>
      <c r="E7" s="5">
        <v>10</v>
      </c>
      <c r="F7" s="7">
        <f>'892'!F7+'892'!G7</f>
        <v>118833.33333333334</v>
      </c>
      <c r="G7" s="7">
        <f t="shared" si="1"/>
        <v>62000</v>
      </c>
      <c r="H7" s="7">
        <f t="shared" si="0"/>
        <v>439166.6666666666</v>
      </c>
      <c r="I7" s="2"/>
      <c r="J7" s="2"/>
      <c r="K7" s="2"/>
      <c r="L7" s="2"/>
      <c r="M7" s="2"/>
      <c r="N7" s="2"/>
      <c r="O7" s="2"/>
      <c r="P7" s="3"/>
    </row>
    <row r="8" spans="1:16" ht="22.5">
      <c r="A8" s="11">
        <v>9</v>
      </c>
      <c r="B8" s="7" t="s">
        <v>12</v>
      </c>
      <c r="C8" s="6">
        <v>620000</v>
      </c>
      <c r="D8" s="5">
        <f>'892'!D8+6+6</f>
        <v>35</v>
      </c>
      <c r="E8" s="5">
        <v>10</v>
      </c>
      <c r="F8" s="7">
        <f>'892'!F8+'892'!G8</f>
        <v>118833.33333333334</v>
      </c>
      <c r="G8" s="7">
        <f t="shared" si="1"/>
        <v>62000</v>
      </c>
      <c r="H8" s="7">
        <f t="shared" si="0"/>
        <v>439166.6666666666</v>
      </c>
      <c r="I8" s="2"/>
      <c r="J8" s="2"/>
      <c r="K8" s="2"/>
      <c r="L8" s="2"/>
      <c r="M8" s="2"/>
      <c r="N8" s="2"/>
      <c r="O8" s="2"/>
      <c r="P8" s="3"/>
    </row>
    <row r="9" spans="1:16" ht="22.5">
      <c r="A9" s="11">
        <v>9</v>
      </c>
      <c r="B9" s="7" t="s">
        <v>12</v>
      </c>
      <c r="C9" s="6">
        <v>620000</v>
      </c>
      <c r="D9" s="5">
        <f>'892'!D9+6+6</f>
        <v>35</v>
      </c>
      <c r="E9" s="5">
        <v>10</v>
      </c>
      <c r="F9" s="7">
        <f>'892'!F9+'892'!G9</f>
        <v>118833.33333333334</v>
      </c>
      <c r="G9" s="7">
        <f t="shared" si="1"/>
        <v>62000</v>
      </c>
      <c r="H9" s="7">
        <f t="shared" si="0"/>
        <v>439166.6666666666</v>
      </c>
      <c r="I9" s="2"/>
      <c r="J9" s="2"/>
      <c r="K9" s="2"/>
      <c r="L9" s="2"/>
      <c r="M9" s="2"/>
      <c r="N9" s="2"/>
      <c r="O9" s="2"/>
      <c r="P9" s="3"/>
    </row>
    <row r="10" spans="1:16" ht="22.5">
      <c r="A10" s="11">
        <v>9</v>
      </c>
      <c r="B10" s="7" t="s">
        <v>12</v>
      </c>
      <c r="C10" s="6">
        <v>620000</v>
      </c>
      <c r="D10" s="5">
        <f>'892'!D10+6+6</f>
        <v>35</v>
      </c>
      <c r="E10" s="5">
        <v>10</v>
      </c>
      <c r="F10" s="7">
        <f>'892'!F10+'892'!G10</f>
        <v>118833.33333333334</v>
      </c>
      <c r="G10" s="7">
        <f t="shared" si="1"/>
        <v>62000</v>
      </c>
      <c r="H10" s="7">
        <f t="shared" si="0"/>
        <v>439166.6666666666</v>
      </c>
      <c r="I10" s="2"/>
      <c r="J10" s="2"/>
      <c r="K10" s="2"/>
      <c r="L10" s="2"/>
      <c r="M10" s="2"/>
      <c r="N10" s="2"/>
      <c r="O10" s="2"/>
      <c r="P10" s="3"/>
    </row>
    <row r="11" spans="1:16" ht="22.5">
      <c r="A11" s="11">
        <v>9</v>
      </c>
      <c r="B11" s="7" t="s">
        <v>13</v>
      </c>
      <c r="C11" s="8">
        <v>1450000</v>
      </c>
      <c r="D11" s="5">
        <f>'892'!D11+6+6</f>
        <v>35</v>
      </c>
      <c r="E11" s="5">
        <v>10</v>
      </c>
      <c r="F11" s="7">
        <f>'892'!F11+'892'!G11</f>
        <v>277916.6666666666</v>
      </c>
      <c r="G11" s="7">
        <f t="shared" si="1"/>
        <v>145000</v>
      </c>
      <c r="H11" s="7">
        <f t="shared" si="0"/>
        <v>1027083.3333333335</v>
      </c>
      <c r="I11" s="2"/>
      <c r="J11" s="2"/>
      <c r="K11" s="2"/>
      <c r="L11" s="2"/>
      <c r="M11" s="2"/>
      <c r="N11" s="2"/>
      <c r="O11" s="2"/>
      <c r="P11" s="3"/>
    </row>
    <row r="12" spans="1:16" ht="22.5">
      <c r="A12" s="11">
        <v>9</v>
      </c>
      <c r="B12" s="7" t="s">
        <v>14</v>
      </c>
      <c r="C12" s="6">
        <v>1350000</v>
      </c>
      <c r="D12" s="5">
        <f>'892'!D12+6+6</f>
        <v>35</v>
      </c>
      <c r="E12" s="5">
        <v>10</v>
      </c>
      <c r="F12" s="7">
        <f>'892'!F12+'892'!G12</f>
        <v>258750</v>
      </c>
      <c r="G12" s="7">
        <f t="shared" si="1"/>
        <v>135000</v>
      </c>
      <c r="H12" s="7">
        <f t="shared" si="0"/>
        <v>956250</v>
      </c>
      <c r="I12" s="2"/>
      <c r="J12" s="2"/>
      <c r="K12" s="2"/>
      <c r="L12" s="2"/>
      <c r="M12" s="2"/>
      <c r="N12" s="2"/>
      <c r="O12" s="2"/>
      <c r="P12" s="3"/>
    </row>
    <row r="13" spans="1:16" ht="22.5">
      <c r="A13" s="11">
        <v>9</v>
      </c>
      <c r="B13" s="7" t="s">
        <v>15</v>
      </c>
      <c r="C13" s="6">
        <v>1450000</v>
      </c>
      <c r="D13" s="5">
        <f>'892'!D13+6+6</f>
        <v>35</v>
      </c>
      <c r="E13" s="5">
        <v>10</v>
      </c>
      <c r="F13" s="7">
        <f>'892'!F13+'892'!G13</f>
        <v>277916.6666666666</v>
      </c>
      <c r="G13" s="7">
        <f t="shared" si="1"/>
        <v>145000</v>
      </c>
      <c r="H13" s="7">
        <f t="shared" si="0"/>
        <v>1027083.3333333335</v>
      </c>
      <c r="I13" s="2"/>
      <c r="J13" s="2"/>
      <c r="K13" s="2"/>
      <c r="L13" s="2"/>
      <c r="M13" s="2"/>
      <c r="N13" s="2"/>
      <c r="O13" s="2"/>
      <c r="P13" s="3"/>
    </row>
    <row r="14" spans="1:16" ht="22.5">
      <c r="A14" s="11">
        <v>11</v>
      </c>
      <c r="B14" s="5" t="s">
        <v>17</v>
      </c>
      <c r="C14" s="6">
        <v>1200000</v>
      </c>
      <c r="D14" s="5">
        <f>'892'!D14+6+6</f>
        <v>35</v>
      </c>
      <c r="E14" s="5">
        <v>4</v>
      </c>
      <c r="F14" s="7">
        <f>'892'!F14+'892'!G14</f>
        <v>575000</v>
      </c>
      <c r="G14" s="7">
        <f t="shared" si="1"/>
        <v>300000</v>
      </c>
      <c r="H14" s="7">
        <f t="shared" si="0"/>
        <v>325000</v>
      </c>
      <c r="I14" s="2"/>
      <c r="J14" s="2"/>
      <c r="K14" s="2"/>
      <c r="L14" s="2"/>
      <c r="M14" s="2"/>
      <c r="N14" s="2"/>
      <c r="O14" s="2"/>
      <c r="P14" s="3"/>
    </row>
    <row r="15" spans="1:16" ht="22.5">
      <c r="A15" s="11">
        <v>11</v>
      </c>
      <c r="B15" s="5" t="s">
        <v>17</v>
      </c>
      <c r="C15" s="6">
        <v>1200000</v>
      </c>
      <c r="D15" s="5">
        <f>'892'!D15+6+6</f>
        <v>35</v>
      </c>
      <c r="E15" s="5">
        <v>4</v>
      </c>
      <c r="F15" s="7">
        <f>'892'!F15+'892'!G15</f>
        <v>575000</v>
      </c>
      <c r="G15" s="7">
        <f t="shared" si="1"/>
        <v>300000</v>
      </c>
      <c r="H15" s="7">
        <f t="shared" si="0"/>
        <v>325000</v>
      </c>
      <c r="I15" s="2"/>
      <c r="J15" s="2"/>
      <c r="K15" s="2"/>
      <c r="L15" s="2"/>
      <c r="M15" s="2"/>
      <c r="N15" s="2"/>
      <c r="O15" s="2"/>
      <c r="P15" s="3"/>
    </row>
    <row r="16" spans="1:16" ht="22.5">
      <c r="A16" s="11">
        <v>11</v>
      </c>
      <c r="B16" s="7" t="s">
        <v>16</v>
      </c>
      <c r="C16" s="6">
        <v>4000000</v>
      </c>
      <c r="D16" s="5">
        <f>'892'!D16+6+6</f>
        <v>35</v>
      </c>
      <c r="E16" s="5">
        <v>4</v>
      </c>
      <c r="F16" s="7">
        <f>'892'!F16+'892'!G16</f>
        <v>1916666.6666666665</v>
      </c>
      <c r="G16" s="7">
        <f t="shared" si="1"/>
        <v>1000000</v>
      </c>
      <c r="H16" s="7">
        <f t="shared" si="0"/>
        <v>1083333.3333333335</v>
      </c>
      <c r="I16" s="2"/>
      <c r="J16" s="2"/>
      <c r="K16" s="2"/>
      <c r="L16" s="2"/>
      <c r="M16" s="2"/>
      <c r="N16" s="2"/>
      <c r="O16" s="2"/>
      <c r="P16" s="3"/>
    </row>
    <row r="17" spans="1:16" ht="22.5">
      <c r="A17" s="11">
        <v>11</v>
      </c>
      <c r="B17" s="7" t="s">
        <v>16</v>
      </c>
      <c r="C17" s="6">
        <v>4000000</v>
      </c>
      <c r="D17" s="5">
        <f>'892'!D17+6+6</f>
        <v>35</v>
      </c>
      <c r="E17" s="5">
        <v>4</v>
      </c>
      <c r="F17" s="7">
        <f>'892'!F17+'892'!G17</f>
        <v>1916666.6666666665</v>
      </c>
      <c r="G17" s="7">
        <f t="shared" si="1"/>
        <v>1000000</v>
      </c>
      <c r="H17" s="7">
        <f t="shared" si="0"/>
        <v>1083333.3333333335</v>
      </c>
      <c r="I17" s="2"/>
      <c r="J17" s="2"/>
      <c r="K17" s="2"/>
      <c r="L17" s="2"/>
      <c r="M17" s="2"/>
      <c r="N17" s="2"/>
      <c r="O17" s="2"/>
      <c r="P17" s="3"/>
    </row>
    <row r="18" spans="1:16" ht="22.5">
      <c r="A18" s="11">
        <v>11</v>
      </c>
      <c r="B18" s="5" t="s">
        <v>18</v>
      </c>
      <c r="C18" s="6">
        <v>50000</v>
      </c>
      <c r="D18" s="5">
        <f>'892'!D18+6+6</f>
        <v>35</v>
      </c>
      <c r="E18" s="5">
        <v>4</v>
      </c>
      <c r="F18" s="7">
        <f>'892'!F18+'892'!G18</f>
        <v>23958.333333333336</v>
      </c>
      <c r="G18" s="7">
        <f t="shared" si="1"/>
        <v>12500</v>
      </c>
      <c r="H18" s="7">
        <f t="shared" si="0"/>
        <v>13541.666666666664</v>
      </c>
      <c r="I18" s="2"/>
      <c r="J18" s="2"/>
      <c r="K18" s="2"/>
      <c r="L18" s="2"/>
      <c r="M18" s="2"/>
      <c r="N18" s="2"/>
      <c r="O18" s="2"/>
      <c r="P18" s="3"/>
    </row>
    <row r="19" spans="1:16" ht="22.5">
      <c r="A19" s="11">
        <v>11</v>
      </c>
      <c r="B19" s="5" t="s">
        <v>18</v>
      </c>
      <c r="C19" s="6">
        <v>50000</v>
      </c>
      <c r="D19" s="5">
        <f>'892'!D19+6+6</f>
        <v>35</v>
      </c>
      <c r="E19" s="5">
        <v>4</v>
      </c>
      <c r="F19" s="7">
        <f>'892'!F19+'892'!G19</f>
        <v>23958.333333333336</v>
      </c>
      <c r="G19" s="7">
        <f t="shared" si="1"/>
        <v>12500</v>
      </c>
      <c r="H19" s="7">
        <f t="shared" si="0"/>
        <v>13541.666666666664</v>
      </c>
      <c r="I19" s="2"/>
      <c r="J19" s="2"/>
      <c r="K19" s="2"/>
      <c r="L19" s="2"/>
      <c r="M19" s="2"/>
      <c r="N19" s="2"/>
      <c r="O19" s="2"/>
      <c r="P19" s="3"/>
    </row>
    <row r="20" spans="1:16" ht="22.5">
      <c r="A20" s="11">
        <v>11</v>
      </c>
      <c r="B20" s="5" t="s">
        <v>19</v>
      </c>
      <c r="C20" s="6">
        <v>200000</v>
      </c>
      <c r="D20" s="5">
        <f>'892'!D20+6+6</f>
        <v>35</v>
      </c>
      <c r="E20" s="5">
        <v>4</v>
      </c>
      <c r="F20" s="7">
        <f>'892'!F20+'892'!G20</f>
        <v>95833.33333333334</v>
      </c>
      <c r="G20" s="7">
        <f t="shared" si="1"/>
        <v>50000</v>
      </c>
      <c r="H20" s="7">
        <f t="shared" si="0"/>
        <v>54166.66666666666</v>
      </c>
      <c r="I20" s="2"/>
      <c r="J20" s="2"/>
      <c r="K20" s="2"/>
      <c r="L20" s="2"/>
      <c r="M20" s="2"/>
      <c r="N20" s="2"/>
      <c r="O20" s="2"/>
      <c r="P20" s="3"/>
    </row>
    <row r="21" spans="1:16" ht="22.5">
      <c r="A21" s="11">
        <v>11</v>
      </c>
      <c r="B21" s="5" t="s">
        <v>19</v>
      </c>
      <c r="C21" s="6">
        <v>200000</v>
      </c>
      <c r="D21" s="5">
        <f>'892'!D21+6+6</f>
        <v>35</v>
      </c>
      <c r="E21" s="5">
        <v>4</v>
      </c>
      <c r="F21" s="7">
        <f>'892'!F21+'892'!G21</f>
        <v>95833.33333333334</v>
      </c>
      <c r="G21" s="7">
        <f t="shared" si="1"/>
        <v>50000</v>
      </c>
      <c r="H21" s="7">
        <f t="shared" si="0"/>
        <v>54166.66666666666</v>
      </c>
      <c r="I21" s="2"/>
      <c r="J21" s="2"/>
      <c r="K21" s="2"/>
      <c r="L21" s="2"/>
      <c r="M21" s="2"/>
      <c r="N21" s="2"/>
      <c r="O21" s="2"/>
      <c r="P21" s="3"/>
    </row>
    <row r="22" spans="1:16" ht="22.5">
      <c r="A22" s="11">
        <v>12</v>
      </c>
      <c r="B22" s="5" t="s">
        <v>20</v>
      </c>
      <c r="C22" s="6">
        <v>600000</v>
      </c>
      <c r="D22" s="5">
        <f>'892'!D22+6+6</f>
        <v>35</v>
      </c>
      <c r="E22" s="5">
        <v>10</v>
      </c>
      <c r="F22" s="7">
        <f>'892'!F22+'892'!G22</f>
        <v>115000</v>
      </c>
      <c r="G22" s="7">
        <f t="shared" si="1"/>
        <v>60000</v>
      </c>
      <c r="H22" s="7">
        <f t="shared" si="0"/>
        <v>425000</v>
      </c>
      <c r="I22" s="2"/>
      <c r="J22" s="2"/>
      <c r="K22" s="2"/>
      <c r="L22" s="2"/>
      <c r="M22" s="2"/>
      <c r="N22" s="2"/>
      <c r="O22" s="2"/>
      <c r="P22" s="3"/>
    </row>
    <row r="23" spans="1:16" ht="22.5">
      <c r="A23" s="11">
        <v>12</v>
      </c>
      <c r="B23" s="5" t="s">
        <v>20</v>
      </c>
      <c r="C23" s="6">
        <v>600000</v>
      </c>
      <c r="D23" s="5">
        <f>'892'!D23+6+6</f>
        <v>35</v>
      </c>
      <c r="E23" s="5">
        <v>10</v>
      </c>
      <c r="F23" s="7">
        <f>'892'!F23+'892'!G23</f>
        <v>115000</v>
      </c>
      <c r="G23" s="7">
        <f t="shared" si="1"/>
        <v>60000</v>
      </c>
      <c r="H23" s="7">
        <f t="shared" si="0"/>
        <v>425000</v>
      </c>
      <c r="I23" s="2"/>
      <c r="J23" s="2"/>
      <c r="K23" s="2"/>
      <c r="L23" s="2"/>
      <c r="M23" s="2"/>
      <c r="N23" s="2"/>
      <c r="O23" s="2"/>
      <c r="P23" s="3"/>
    </row>
    <row r="24" spans="1:16" ht="22.5">
      <c r="A24" s="11">
        <v>12</v>
      </c>
      <c r="B24" s="7" t="s">
        <v>21</v>
      </c>
      <c r="C24" s="6">
        <f>7490000-1200000</f>
        <v>6290000</v>
      </c>
      <c r="D24" s="5">
        <f>'892'!D24+6+6</f>
        <v>35</v>
      </c>
      <c r="E24" s="5">
        <v>10</v>
      </c>
      <c r="F24" s="7">
        <f>'892'!F24+'892'!G24</f>
        <v>1205583.3333333335</v>
      </c>
      <c r="G24" s="7">
        <f t="shared" si="1"/>
        <v>629000</v>
      </c>
      <c r="H24" s="7">
        <f t="shared" si="0"/>
        <v>4455416.666666666</v>
      </c>
      <c r="I24" s="2"/>
      <c r="J24" s="2"/>
      <c r="K24" s="2"/>
      <c r="L24" s="2"/>
      <c r="M24" s="2"/>
      <c r="N24" s="2"/>
      <c r="O24" s="2"/>
      <c r="P24" s="3"/>
    </row>
    <row r="25" spans="1:16" ht="22.5">
      <c r="A25" s="11">
        <v>14</v>
      </c>
      <c r="B25" s="5" t="s">
        <v>22</v>
      </c>
      <c r="C25" s="6">
        <v>400000</v>
      </c>
      <c r="D25" s="5">
        <f>'892'!D25+6+6</f>
        <v>35</v>
      </c>
      <c r="E25" s="5">
        <v>10</v>
      </c>
      <c r="F25" s="7">
        <f>'892'!F25+'892'!G25</f>
        <v>76666.66666666666</v>
      </c>
      <c r="G25" s="7">
        <f t="shared" si="1"/>
        <v>40000</v>
      </c>
      <c r="H25" s="7">
        <f t="shared" si="0"/>
        <v>283333.3333333334</v>
      </c>
      <c r="I25" s="2"/>
      <c r="J25" s="2"/>
      <c r="K25" s="2"/>
      <c r="L25" s="2"/>
      <c r="M25" s="2"/>
      <c r="N25" s="2"/>
      <c r="O25" s="2"/>
      <c r="P25" s="3"/>
    </row>
    <row r="26" spans="1:16" ht="22.5">
      <c r="A26" s="11">
        <v>14</v>
      </c>
      <c r="B26" s="5" t="s">
        <v>23</v>
      </c>
      <c r="C26" s="6">
        <v>2500000</v>
      </c>
      <c r="D26" s="5">
        <f>'892'!D26+6+6</f>
        <v>35</v>
      </c>
      <c r="E26" s="5">
        <v>10</v>
      </c>
      <c r="F26" s="7">
        <f>'892'!F26+'892'!G26</f>
        <v>479166.6666666666</v>
      </c>
      <c r="G26" s="7">
        <f t="shared" si="1"/>
        <v>250000</v>
      </c>
      <c r="H26" s="7">
        <f t="shared" si="0"/>
        <v>1770833.3333333335</v>
      </c>
      <c r="I26" s="2"/>
      <c r="J26" s="2"/>
      <c r="K26" s="2"/>
      <c r="L26" s="2"/>
      <c r="M26" s="2"/>
      <c r="N26" s="2"/>
      <c r="O26" s="2"/>
      <c r="P26" s="3"/>
    </row>
    <row r="27" spans="1:16" ht="22.5">
      <c r="A27" s="11">
        <v>15</v>
      </c>
      <c r="B27" s="5" t="s">
        <v>24</v>
      </c>
      <c r="C27" s="6">
        <v>10940000</v>
      </c>
      <c r="D27" s="5">
        <f>'892'!D27+6+6</f>
        <v>35</v>
      </c>
      <c r="E27" s="5">
        <v>10</v>
      </c>
      <c r="F27" s="7">
        <f>'892'!F27+'892'!G27</f>
        <v>2096833.3333333335</v>
      </c>
      <c r="G27" s="7">
        <f t="shared" si="1"/>
        <v>1094000</v>
      </c>
      <c r="H27" s="7">
        <f t="shared" si="0"/>
        <v>7749166.666666666</v>
      </c>
      <c r="I27" s="2"/>
      <c r="J27" s="2"/>
      <c r="K27" s="2"/>
      <c r="L27" s="2"/>
      <c r="M27" s="2"/>
      <c r="N27" s="2"/>
      <c r="O27" s="2"/>
      <c r="P27" s="3"/>
    </row>
    <row r="28" spans="1:16" ht="22.5">
      <c r="A28" s="11">
        <v>33</v>
      </c>
      <c r="B28" s="5" t="s">
        <v>25</v>
      </c>
      <c r="C28" s="6">
        <v>1500000</v>
      </c>
      <c r="D28" s="5">
        <f>'892'!D28+6+6</f>
        <v>34</v>
      </c>
      <c r="E28" s="5">
        <v>10</v>
      </c>
      <c r="F28" s="7">
        <f>'892'!F28+'892'!G28</f>
        <v>275000</v>
      </c>
      <c r="G28" s="7">
        <f t="shared" si="1"/>
        <v>150000</v>
      </c>
      <c r="H28" s="7">
        <f t="shared" si="0"/>
        <v>1075000</v>
      </c>
      <c r="I28" s="2"/>
      <c r="J28" s="2"/>
      <c r="K28" s="2"/>
      <c r="L28" s="2"/>
      <c r="M28" s="2"/>
      <c r="N28" s="2"/>
      <c r="O28" s="2"/>
      <c r="P28" s="3"/>
    </row>
    <row r="29" spans="1:16" ht="22.5">
      <c r="A29" s="11">
        <v>33</v>
      </c>
      <c r="B29" s="5" t="s">
        <v>20</v>
      </c>
      <c r="C29" s="6">
        <v>180000</v>
      </c>
      <c r="D29" s="5">
        <f>'892'!D29+6+6</f>
        <v>34</v>
      </c>
      <c r="E29" s="5">
        <v>10</v>
      </c>
      <c r="F29" s="7">
        <f>'892'!F29+'892'!G29</f>
        <v>33000</v>
      </c>
      <c r="G29" s="7">
        <f t="shared" si="1"/>
        <v>18000</v>
      </c>
      <c r="H29" s="7">
        <f t="shared" si="0"/>
        <v>129000</v>
      </c>
      <c r="I29" s="2"/>
      <c r="J29" s="2"/>
      <c r="K29" s="2"/>
      <c r="L29" s="2"/>
      <c r="M29" s="2"/>
      <c r="N29" s="2"/>
      <c r="O29" s="2"/>
      <c r="P29" s="3"/>
    </row>
    <row r="30" spans="1:16" ht="22.5">
      <c r="A30" s="11">
        <v>56</v>
      </c>
      <c r="B30" s="5" t="s">
        <v>26</v>
      </c>
      <c r="C30" s="6">
        <v>752500</v>
      </c>
      <c r="D30" s="5">
        <f>'892'!D30+6+6</f>
        <v>34</v>
      </c>
      <c r="E30" s="5">
        <v>10</v>
      </c>
      <c r="F30" s="7">
        <f>'892'!F30+'892'!G30</f>
        <v>137958.33333333334</v>
      </c>
      <c r="G30" s="7">
        <f t="shared" si="1"/>
        <v>75250</v>
      </c>
      <c r="H30" s="7">
        <f t="shared" si="0"/>
        <v>539291.6666666666</v>
      </c>
      <c r="I30" s="2"/>
      <c r="J30" s="2"/>
      <c r="K30" s="2"/>
      <c r="L30" s="2"/>
      <c r="M30" s="2"/>
      <c r="N30" s="2"/>
      <c r="O30" s="2"/>
      <c r="P30" s="3"/>
    </row>
    <row r="31" spans="1:16" ht="22.5">
      <c r="A31" s="11">
        <v>56</v>
      </c>
      <c r="B31" s="5" t="s">
        <v>26</v>
      </c>
      <c r="C31" s="6">
        <v>752500</v>
      </c>
      <c r="D31" s="5">
        <f>'892'!D31+6+6</f>
        <v>34</v>
      </c>
      <c r="E31" s="5">
        <v>10</v>
      </c>
      <c r="F31" s="7">
        <f>'892'!F31+'892'!G31</f>
        <v>137958.33333333334</v>
      </c>
      <c r="G31" s="7">
        <f t="shared" si="1"/>
        <v>75250</v>
      </c>
      <c r="H31" s="7">
        <f t="shared" si="0"/>
        <v>539291.6666666666</v>
      </c>
      <c r="I31" s="2"/>
      <c r="J31" s="2"/>
      <c r="K31" s="2"/>
      <c r="L31" s="2"/>
      <c r="M31" s="2"/>
      <c r="N31" s="2"/>
      <c r="O31" s="2"/>
      <c r="P31" s="3"/>
    </row>
    <row r="32" spans="1:16" ht="22.5">
      <c r="A32" s="11">
        <v>56</v>
      </c>
      <c r="B32" s="5" t="s">
        <v>4</v>
      </c>
      <c r="C32" s="6">
        <v>850000</v>
      </c>
      <c r="D32" s="5">
        <f>'892'!D32+6+6</f>
        <v>34</v>
      </c>
      <c r="E32" s="5">
        <v>10</v>
      </c>
      <c r="F32" s="7">
        <f>'892'!F32+'892'!G32</f>
        <v>155833.3333333333</v>
      </c>
      <c r="G32" s="7">
        <f t="shared" si="1"/>
        <v>85000</v>
      </c>
      <c r="H32" s="7">
        <f t="shared" si="0"/>
        <v>609166.6666666667</v>
      </c>
      <c r="I32" s="2"/>
      <c r="J32" s="2"/>
      <c r="K32" s="2"/>
      <c r="L32" s="2"/>
      <c r="M32" s="2"/>
      <c r="N32" s="2"/>
      <c r="O32" s="2"/>
      <c r="P32" s="3"/>
    </row>
    <row r="33" spans="1:16" ht="22.5">
      <c r="A33" s="11">
        <v>56</v>
      </c>
      <c r="B33" s="5" t="s">
        <v>4</v>
      </c>
      <c r="C33" s="6">
        <v>850000</v>
      </c>
      <c r="D33" s="5">
        <f>'892'!D33+6+6</f>
        <v>34</v>
      </c>
      <c r="E33" s="5">
        <v>10</v>
      </c>
      <c r="F33" s="7">
        <f>'892'!F33+'892'!G33</f>
        <v>155833.3333333333</v>
      </c>
      <c r="G33" s="7">
        <f t="shared" si="1"/>
        <v>85000</v>
      </c>
      <c r="H33" s="7">
        <f t="shared" si="0"/>
        <v>609166.6666666667</v>
      </c>
      <c r="I33" s="2"/>
      <c r="J33" s="2"/>
      <c r="K33" s="2"/>
      <c r="L33" s="2"/>
      <c r="M33" s="2"/>
      <c r="N33" s="2"/>
      <c r="O33" s="2"/>
      <c r="P33" s="3"/>
    </row>
    <row r="34" spans="1:16" ht="22.5">
      <c r="A34" s="11">
        <v>56</v>
      </c>
      <c r="B34" s="5" t="s">
        <v>4</v>
      </c>
      <c r="C34" s="6">
        <v>850000</v>
      </c>
      <c r="D34" s="5">
        <f>'892'!D34+6+6</f>
        <v>34</v>
      </c>
      <c r="E34" s="5">
        <v>10</v>
      </c>
      <c r="F34" s="7">
        <f>'892'!F34+'892'!G34</f>
        <v>155833.3333333333</v>
      </c>
      <c r="G34" s="7">
        <f t="shared" si="1"/>
        <v>85000</v>
      </c>
      <c r="H34" s="7">
        <f t="shared" si="0"/>
        <v>609166.6666666667</v>
      </c>
      <c r="I34" s="2"/>
      <c r="J34" s="2"/>
      <c r="K34" s="2"/>
      <c r="L34" s="2"/>
      <c r="M34" s="2"/>
      <c r="N34" s="2"/>
      <c r="O34" s="2"/>
      <c r="P34" s="3"/>
    </row>
    <row r="35" spans="1:16" ht="22.5">
      <c r="A35" s="11">
        <v>56</v>
      </c>
      <c r="B35" s="5" t="s">
        <v>5</v>
      </c>
      <c r="C35" s="6">
        <f>1900000-295000</f>
        <v>1605000</v>
      </c>
      <c r="D35" s="5">
        <f>'892'!D35+6+6</f>
        <v>34</v>
      </c>
      <c r="E35" s="5">
        <v>10</v>
      </c>
      <c r="F35" s="7">
        <f>'892'!F35+'892'!G35</f>
        <v>294250</v>
      </c>
      <c r="G35" s="7">
        <f t="shared" si="1"/>
        <v>160500</v>
      </c>
      <c r="H35" s="7">
        <f t="shared" si="0"/>
        <v>1150250</v>
      </c>
      <c r="I35" s="2"/>
      <c r="J35" s="2"/>
      <c r="K35" s="2"/>
      <c r="L35" s="2"/>
      <c r="M35" s="2"/>
      <c r="N35" s="2"/>
      <c r="O35" s="2"/>
      <c r="P35" s="3"/>
    </row>
    <row r="36" spans="1:16" ht="22.5">
      <c r="A36" s="11">
        <v>56</v>
      </c>
      <c r="B36" s="5" t="s">
        <v>6</v>
      </c>
      <c r="C36" s="6">
        <v>820000</v>
      </c>
      <c r="D36" s="5">
        <f>'892'!D36+6+6</f>
        <v>34</v>
      </c>
      <c r="E36" s="5">
        <v>10</v>
      </c>
      <c r="F36" s="7">
        <f>'892'!F36+'892'!G36</f>
        <v>150333.3333333333</v>
      </c>
      <c r="G36" s="7">
        <f t="shared" si="1"/>
        <v>82000</v>
      </c>
      <c r="H36" s="7">
        <f t="shared" si="0"/>
        <v>587666.6666666667</v>
      </c>
      <c r="I36" s="2"/>
      <c r="J36" s="2"/>
      <c r="K36" s="2"/>
      <c r="L36" s="2"/>
      <c r="M36" s="2"/>
      <c r="N36" s="2"/>
      <c r="O36" s="2"/>
      <c r="P36" s="3"/>
    </row>
    <row r="37" spans="1:16" ht="22.5">
      <c r="A37" s="11">
        <v>56</v>
      </c>
      <c r="B37" s="5" t="s">
        <v>6</v>
      </c>
      <c r="C37" s="6">
        <v>820000</v>
      </c>
      <c r="D37" s="5">
        <f>'892'!D37+6+6</f>
        <v>34</v>
      </c>
      <c r="E37" s="5">
        <v>10</v>
      </c>
      <c r="F37" s="7">
        <f>'892'!F37+'892'!G37</f>
        <v>150333.3333333333</v>
      </c>
      <c r="G37" s="7">
        <f t="shared" si="1"/>
        <v>82000</v>
      </c>
      <c r="H37" s="7">
        <f t="shared" si="0"/>
        <v>587666.6666666667</v>
      </c>
      <c r="I37" s="2"/>
      <c r="J37" s="2"/>
      <c r="K37" s="2"/>
      <c r="L37" s="2"/>
      <c r="M37" s="2"/>
      <c r="N37" s="2"/>
      <c r="O37" s="2"/>
      <c r="P37" s="3"/>
    </row>
    <row r="38" spans="1:16" ht="22.5">
      <c r="A38" s="11">
        <v>56</v>
      </c>
      <c r="B38" s="7" t="s">
        <v>27</v>
      </c>
      <c r="C38" s="6">
        <v>110000</v>
      </c>
      <c r="D38" s="5">
        <f>'892'!D38+6+6</f>
        <v>34</v>
      </c>
      <c r="E38" s="5">
        <v>10</v>
      </c>
      <c r="F38" s="7">
        <f>'892'!F38+'892'!G38</f>
        <v>20166.666666666664</v>
      </c>
      <c r="G38" s="7">
        <f t="shared" si="1"/>
        <v>11000</v>
      </c>
      <c r="H38" s="7">
        <f t="shared" si="0"/>
        <v>78833.33333333334</v>
      </c>
      <c r="I38" s="2"/>
      <c r="J38" s="2"/>
      <c r="K38" s="2"/>
      <c r="L38" s="2"/>
      <c r="M38" s="2"/>
      <c r="N38" s="2"/>
      <c r="O38" s="2"/>
      <c r="P38" s="3"/>
    </row>
    <row r="39" spans="1:16" ht="22.5">
      <c r="A39" s="11">
        <v>56</v>
      </c>
      <c r="B39" s="7" t="s">
        <v>28</v>
      </c>
      <c r="C39" s="6">
        <v>65000</v>
      </c>
      <c r="D39" s="5">
        <f>'892'!D39+6+6</f>
        <v>34</v>
      </c>
      <c r="E39" s="5">
        <v>10</v>
      </c>
      <c r="F39" s="7">
        <f>'892'!F39+'892'!G39</f>
        <v>11916.666666666668</v>
      </c>
      <c r="G39" s="7">
        <f t="shared" si="1"/>
        <v>6500</v>
      </c>
      <c r="H39" s="7">
        <f t="shared" si="0"/>
        <v>46583.33333333333</v>
      </c>
      <c r="I39" s="2"/>
      <c r="J39" s="2"/>
      <c r="K39" s="2"/>
      <c r="L39" s="2"/>
      <c r="M39" s="2"/>
      <c r="N39" s="2"/>
      <c r="O39" s="2"/>
      <c r="P39" s="3"/>
    </row>
    <row r="40" spans="1:16" ht="22.5">
      <c r="A40" s="11">
        <v>56</v>
      </c>
      <c r="B40" s="7" t="s">
        <v>28</v>
      </c>
      <c r="C40" s="6">
        <v>65000</v>
      </c>
      <c r="D40" s="5">
        <f>'892'!D40+6+6</f>
        <v>34</v>
      </c>
      <c r="E40" s="5">
        <v>10</v>
      </c>
      <c r="F40" s="7">
        <f>'892'!F40+'892'!G40</f>
        <v>11916.666666666668</v>
      </c>
      <c r="G40" s="7">
        <f t="shared" si="1"/>
        <v>6500</v>
      </c>
      <c r="H40" s="7">
        <f t="shared" si="0"/>
        <v>46583.33333333333</v>
      </c>
      <c r="I40" s="2"/>
      <c r="J40" s="2"/>
      <c r="K40" s="2"/>
      <c r="L40" s="2"/>
      <c r="M40" s="2"/>
      <c r="N40" s="2"/>
      <c r="O40" s="2"/>
      <c r="P40" s="3"/>
    </row>
    <row r="41" spans="1:16" ht="22.5">
      <c r="A41" s="11">
        <v>56</v>
      </c>
      <c r="B41" s="7" t="s">
        <v>29</v>
      </c>
      <c r="C41" s="6">
        <v>55000</v>
      </c>
      <c r="D41" s="5">
        <f>'892'!D41+6+6</f>
        <v>34</v>
      </c>
      <c r="E41" s="5">
        <v>10</v>
      </c>
      <c r="F41" s="7">
        <f>'892'!F41+'892'!G41</f>
        <v>10083.333333333332</v>
      </c>
      <c r="G41" s="7">
        <f t="shared" si="1"/>
        <v>5500</v>
      </c>
      <c r="H41" s="7">
        <f t="shared" si="0"/>
        <v>39416.66666666667</v>
      </c>
      <c r="I41" s="2"/>
      <c r="J41" s="2"/>
      <c r="K41" s="2"/>
      <c r="L41" s="2"/>
      <c r="M41" s="2"/>
      <c r="N41" s="2"/>
      <c r="O41" s="2"/>
      <c r="P41" s="3"/>
    </row>
    <row r="42" spans="1:16" ht="22.5">
      <c r="A42" s="11">
        <v>58</v>
      </c>
      <c r="B42" s="5" t="s">
        <v>7</v>
      </c>
      <c r="C42" s="6">
        <v>6940000</v>
      </c>
      <c r="D42" s="5">
        <f>'892'!D42+6+6</f>
        <v>34</v>
      </c>
      <c r="E42" s="5">
        <v>10</v>
      </c>
      <c r="F42" s="7">
        <f>'892'!F42+'892'!G42</f>
        <v>1272333.3333333335</v>
      </c>
      <c r="G42" s="7">
        <f t="shared" si="1"/>
        <v>694000</v>
      </c>
      <c r="H42" s="7">
        <f t="shared" si="0"/>
        <v>4973666.666666666</v>
      </c>
      <c r="I42" s="2"/>
      <c r="J42" s="2"/>
      <c r="K42" s="2"/>
      <c r="L42" s="2"/>
      <c r="M42" s="2"/>
      <c r="N42" s="2"/>
      <c r="O42" s="2"/>
      <c r="P42" s="3"/>
    </row>
    <row r="43" spans="1:16" ht="22.5">
      <c r="A43" s="11">
        <v>144</v>
      </c>
      <c r="B43" s="7" t="s">
        <v>30</v>
      </c>
      <c r="C43" s="6">
        <v>1950000</v>
      </c>
      <c r="D43" s="5">
        <f>'892'!D43+6+6</f>
        <v>33</v>
      </c>
      <c r="E43" s="5">
        <v>4</v>
      </c>
      <c r="F43" s="7">
        <f>'892'!F43+'892'!G43</f>
        <v>853125</v>
      </c>
      <c r="G43" s="7">
        <f t="shared" si="1"/>
        <v>487500</v>
      </c>
      <c r="H43" s="7">
        <f t="shared" si="0"/>
        <v>609375</v>
      </c>
      <c r="I43" s="2"/>
      <c r="J43" s="2"/>
      <c r="K43" s="2"/>
      <c r="L43" s="2"/>
      <c r="M43" s="2"/>
      <c r="N43" s="2"/>
      <c r="O43" s="2"/>
      <c r="P43" s="3"/>
    </row>
    <row r="44" spans="1:16" ht="22.5">
      <c r="A44" s="11">
        <v>144</v>
      </c>
      <c r="B44" s="7" t="s">
        <v>30</v>
      </c>
      <c r="C44" s="6">
        <v>1950000</v>
      </c>
      <c r="D44" s="5">
        <f>'892'!D44+6+6</f>
        <v>33</v>
      </c>
      <c r="E44" s="5">
        <v>4</v>
      </c>
      <c r="F44" s="7">
        <f>'892'!F44+'892'!G44</f>
        <v>853125</v>
      </c>
      <c r="G44" s="7">
        <f t="shared" si="1"/>
        <v>487500</v>
      </c>
      <c r="H44" s="7">
        <f t="shared" si="0"/>
        <v>609375</v>
      </c>
      <c r="I44" s="2"/>
      <c r="J44" s="2"/>
      <c r="K44" s="2"/>
      <c r="L44" s="2"/>
      <c r="M44" s="2"/>
      <c r="N44" s="2"/>
      <c r="O44" s="2"/>
      <c r="P44" s="3"/>
    </row>
    <row r="45" spans="1:16" ht="22.5">
      <c r="A45" s="11">
        <v>144</v>
      </c>
      <c r="B45" s="7" t="s">
        <v>30</v>
      </c>
      <c r="C45" s="6">
        <v>1950000</v>
      </c>
      <c r="D45" s="5">
        <f>'892'!D45+6+6</f>
        <v>33</v>
      </c>
      <c r="E45" s="5">
        <v>4</v>
      </c>
      <c r="F45" s="7">
        <f>'892'!F45+'892'!G45</f>
        <v>853125</v>
      </c>
      <c r="G45" s="7">
        <f t="shared" si="1"/>
        <v>487500</v>
      </c>
      <c r="H45" s="7">
        <f t="shared" si="0"/>
        <v>609375</v>
      </c>
      <c r="I45" s="2"/>
      <c r="J45" s="2"/>
      <c r="K45" s="2"/>
      <c r="L45" s="2"/>
      <c r="M45" s="2"/>
      <c r="N45" s="2"/>
      <c r="O45" s="2"/>
      <c r="P45" s="3"/>
    </row>
    <row r="46" spans="1:16" ht="22.5">
      <c r="A46" s="11">
        <v>144</v>
      </c>
      <c r="B46" s="5" t="s">
        <v>19</v>
      </c>
      <c r="C46" s="6">
        <v>300000</v>
      </c>
      <c r="D46" s="5">
        <f>'892'!D46+6+6</f>
        <v>33</v>
      </c>
      <c r="E46" s="5">
        <v>4</v>
      </c>
      <c r="F46" s="7">
        <f>'892'!F46+'892'!G46</f>
        <v>131250</v>
      </c>
      <c r="G46" s="7">
        <f t="shared" si="1"/>
        <v>75000</v>
      </c>
      <c r="H46" s="7">
        <f t="shared" si="0"/>
        <v>93750</v>
      </c>
      <c r="I46" s="2"/>
      <c r="J46" s="2"/>
      <c r="K46" s="2"/>
      <c r="L46" s="2"/>
      <c r="M46" s="2"/>
      <c r="N46" s="2"/>
      <c r="O46" s="2"/>
      <c r="P46" s="3"/>
    </row>
    <row r="47" spans="1:16" ht="22.5">
      <c r="A47" s="11">
        <v>144</v>
      </c>
      <c r="B47" s="5" t="s">
        <v>19</v>
      </c>
      <c r="C47" s="6">
        <v>300000</v>
      </c>
      <c r="D47" s="5">
        <f>'892'!D47+6+6</f>
        <v>33</v>
      </c>
      <c r="E47" s="5">
        <v>4</v>
      </c>
      <c r="F47" s="7">
        <f>'892'!F47+'892'!G47</f>
        <v>131250</v>
      </c>
      <c r="G47" s="7">
        <f t="shared" si="1"/>
        <v>75000</v>
      </c>
      <c r="H47" s="7">
        <f t="shared" si="0"/>
        <v>93750</v>
      </c>
      <c r="I47" s="2"/>
      <c r="J47" s="2"/>
      <c r="K47" s="2"/>
      <c r="L47" s="2"/>
      <c r="M47" s="2"/>
      <c r="N47" s="2"/>
      <c r="O47" s="2"/>
      <c r="P47" s="3"/>
    </row>
    <row r="48" spans="1:16" ht="22.5">
      <c r="A48" s="11">
        <v>144</v>
      </c>
      <c r="B48" s="5" t="s">
        <v>19</v>
      </c>
      <c r="C48" s="6">
        <v>300000</v>
      </c>
      <c r="D48" s="5">
        <f>'892'!D48+6+6</f>
        <v>33</v>
      </c>
      <c r="E48" s="5">
        <v>4</v>
      </c>
      <c r="F48" s="7">
        <f>'892'!F48+'892'!G48</f>
        <v>131250</v>
      </c>
      <c r="G48" s="7">
        <f t="shared" si="1"/>
        <v>75000</v>
      </c>
      <c r="H48" s="7">
        <f t="shared" si="0"/>
        <v>93750</v>
      </c>
      <c r="I48" s="2"/>
      <c r="J48" s="2"/>
      <c r="K48" s="2"/>
      <c r="L48" s="2"/>
      <c r="M48" s="2"/>
      <c r="N48" s="2"/>
      <c r="O48" s="2"/>
      <c r="P48" s="3"/>
    </row>
    <row r="49" spans="1:16" ht="22.5">
      <c r="A49" s="11">
        <v>144</v>
      </c>
      <c r="B49" s="5" t="s">
        <v>3</v>
      </c>
      <c r="C49" s="6">
        <v>7966000</v>
      </c>
      <c r="D49" s="5">
        <f>'892'!D49+6+6</f>
        <v>33</v>
      </c>
      <c r="E49" s="5">
        <v>4</v>
      </c>
      <c r="F49" s="7">
        <f>'892'!F49+'892'!G49</f>
        <v>3485125</v>
      </c>
      <c r="G49" s="7">
        <f t="shared" si="1"/>
        <v>1991500</v>
      </c>
      <c r="H49" s="7">
        <f t="shared" si="0"/>
        <v>2489375</v>
      </c>
      <c r="I49" s="2"/>
      <c r="J49" s="2"/>
      <c r="K49" s="2"/>
      <c r="L49" s="2"/>
      <c r="M49" s="2"/>
      <c r="N49" s="2"/>
      <c r="O49" s="2"/>
      <c r="P49" s="3"/>
    </row>
    <row r="50" spans="1:16" ht="22.5">
      <c r="A50" s="11">
        <v>144</v>
      </c>
      <c r="B50" s="5" t="s">
        <v>3</v>
      </c>
      <c r="C50" s="6">
        <v>7967000</v>
      </c>
      <c r="D50" s="5">
        <f>'892'!D50+6+6</f>
        <v>33</v>
      </c>
      <c r="E50" s="5">
        <v>4</v>
      </c>
      <c r="F50" s="7">
        <f>'892'!F50+'892'!G50</f>
        <v>3485562.5</v>
      </c>
      <c r="G50" s="7">
        <f t="shared" si="1"/>
        <v>1991750</v>
      </c>
      <c r="H50" s="7">
        <f t="shared" si="0"/>
        <v>2489687.5</v>
      </c>
      <c r="I50" s="2"/>
      <c r="J50" s="2"/>
      <c r="K50" s="2"/>
      <c r="L50" s="2"/>
      <c r="M50" s="2"/>
      <c r="N50" s="2"/>
      <c r="O50" s="2"/>
      <c r="P50" s="3"/>
    </row>
    <row r="51" spans="1:16" ht="22.5">
      <c r="A51" s="11">
        <v>144</v>
      </c>
      <c r="B51" s="5" t="s">
        <v>3</v>
      </c>
      <c r="C51" s="6">
        <v>7967000</v>
      </c>
      <c r="D51" s="5">
        <f>'892'!D51+6+6</f>
        <v>33</v>
      </c>
      <c r="E51" s="5">
        <v>4</v>
      </c>
      <c r="F51" s="7">
        <f>'892'!F51+'892'!G51</f>
        <v>3485562.5</v>
      </c>
      <c r="G51" s="7">
        <f t="shared" si="1"/>
        <v>1991750</v>
      </c>
      <c r="H51" s="7">
        <f t="shared" si="0"/>
        <v>2489687.5</v>
      </c>
      <c r="I51" s="2"/>
      <c r="J51" s="2"/>
      <c r="K51" s="2"/>
      <c r="L51" s="2"/>
      <c r="M51" s="2"/>
      <c r="N51" s="2"/>
      <c r="O51" s="2"/>
      <c r="P51" s="3"/>
    </row>
    <row r="52" spans="1:16" ht="22.5">
      <c r="A52" s="11">
        <v>144</v>
      </c>
      <c r="B52" s="5" t="s">
        <v>18</v>
      </c>
      <c r="C52" s="6">
        <v>50000</v>
      </c>
      <c r="D52" s="5">
        <f>'892'!D52+6+6</f>
        <v>33</v>
      </c>
      <c r="E52" s="5">
        <v>4</v>
      </c>
      <c r="F52" s="7">
        <f>'892'!F52+'892'!G52</f>
        <v>21875</v>
      </c>
      <c r="G52" s="7">
        <f t="shared" si="1"/>
        <v>12500</v>
      </c>
      <c r="H52" s="7">
        <f t="shared" si="0"/>
        <v>15625</v>
      </c>
      <c r="I52" s="2"/>
      <c r="J52" s="2"/>
      <c r="K52" s="2"/>
      <c r="L52" s="2"/>
      <c r="M52" s="2"/>
      <c r="N52" s="2"/>
      <c r="O52" s="2"/>
      <c r="P52" s="3"/>
    </row>
    <row r="53" spans="1:16" ht="22.5">
      <c r="A53" s="11">
        <v>144</v>
      </c>
      <c r="B53" s="5" t="s">
        <v>18</v>
      </c>
      <c r="C53" s="6">
        <v>50000</v>
      </c>
      <c r="D53" s="5">
        <f>'892'!D53+6+6</f>
        <v>33</v>
      </c>
      <c r="E53" s="5">
        <v>4</v>
      </c>
      <c r="F53" s="7">
        <f>'892'!F53+'892'!G53</f>
        <v>21875</v>
      </c>
      <c r="G53" s="7">
        <f t="shared" si="1"/>
        <v>12500</v>
      </c>
      <c r="H53" s="7">
        <f t="shared" si="0"/>
        <v>15625</v>
      </c>
      <c r="I53" s="2"/>
      <c r="J53" s="2"/>
      <c r="K53" s="2"/>
      <c r="L53" s="2"/>
      <c r="M53" s="2"/>
      <c r="N53" s="2"/>
      <c r="O53" s="2"/>
      <c r="P53" s="3"/>
    </row>
    <row r="54" spans="1:16" ht="22.5">
      <c r="A54" s="11">
        <v>144</v>
      </c>
      <c r="B54" s="5" t="s">
        <v>18</v>
      </c>
      <c r="C54" s="6">
        <v>50000</v>
      </c>
      <c r="D54" s="5">
        <f>'892'!D54+6+6</f>
        <v>33</v>
      </c>
      <c r="E54" s="5">
        <v>4</v>
      </c>
      <c r="F54" s="7">
        <f>'892'!F54+'892'!G54</f>
        <v>21875</v>
      </c>
      <c r="G54" s="7">
        <f t="shared" si="1"/>
        <v>12500</v>
      </c>
      <c r="H54" s="7">
        <f t="shared" si="0"/>
        <v>15625</v>
      </c>
      <c r="I54" s="2"/>
      <c r="J54" s="2"/>
      <c r="K54" s="2"/>
      <c r="L54" s="2"/>
      <c r="M54" s="2"/>
      <c r="N54" s="2"/>
      <c r="O54" s="2"/>
      <c r="P54" s="3"/>
    </row>
    <row r="55" spans="1:16" ht="22.5">
      <c r="A55" s="11">
        <v>144</v>
      </c>
      <c r="B55" s="5" t="s">
        <v>65</v>
      </c>
      <c r="C55" s="6">
        <v>3800000</v>
      </c>
      <c r="D55" s="5">
        <f>'892'!D55+6+6</f>
        <v>33</v>
      </c>
      <c r="E55" s="5">
        <v>4</v>
      </c>
      <c r="F55" s="7">
        <f>'892'!F55+'892'!G55</f>
        <v>1662500</v>
      </c>
      <c r="G55" s="7">
        <f t="shared" si="1"/>
        <v>950000</v>
      </c>
      <c r="H55" s="7">
        <f t="shared" si="0"/>
        <v>1187500</v>
      </c>
      <c r="I55" s="2"/>
      <c r="J55" s="2"/>
      <c r="K55" s="2"/>
      <c r="L55" s="2"/>
      <c r="M55" s="2"/>
      <c r="N55" s="2"/>
      <c r="O55" s="2"/>
      <c r="P55" s="3"/>
    </row>
    <row r="56" spans="1:16" ht="22.5">
      <c r="A56" s="11">
        <v>162</v>
      </c>
      <c r="B56" s="5" t="s">
        <v>31</v>
      </c>
      <c r="C56" s="6">
        <v>7622000</v>
      </c>
      <c r="D56" s="5">
        <f>'892'!D56+6+6</f>
        <v>33</v>
      </c>
      <c r="E56" s="5">
        <v>10</v>
      </c>
      <c r="F56" s="7">
        <f>'892'!F56+'892'!G56</f>
        <v>1333850</v>
      </c>
      <c r="G56" s="7">
        <f t="shared" si="1"/>
        <v>762200</v>
      </c>
      <c r="H56" s="7">
        <f t="shared" si="0"/>
        <v>5525950</v>
      </c>
      <c r="I56" s="2"/>
      <c r="J56" s="2"/>
      <c r="K56" s="2"/>
      <c r="L56" s="2"/>
      <c r="M56" s="2"/>
      <c r="N56" s="2"/>
      <c r="O56" s="2"/>
      <c r="P56" s="3"/>
    </row>
    <row r="57" spans="1:16" ht="22.5">
      <c r="A57" s="11">
        <v>235</v>
      </c>
      <c r="B57" s="5" t="s">
        <v>32</v>
      </c>
      <c r="C57" s="6">
        <v>2180000</v>
      </c>
      <c r="D57" s="5">
        <f>'892'!D57+6+6</f>
        <v>32</v>
      </c>
      <c r="E57" s="5">
        <v>10</v>
      </c>
      <c r="F57" s="7">
        <f>'892'!F57+'892'!G57</f>
        <v>363333.3333333334</v>
      </c>
      <c r="G57" s="7">
        <f t="shared" si="1"/>
        <v>218000</v>
      </c>
      <c r="H57" s="7">
        <f t="shared" si="0"/>
        <v>1598666.6666666665</v>
      </c>
      <c r="I57" s="2"/>
      <c r="J57" s="2"/>
      <c r="K57" s="2"/>
      <c r="L57" s="2"/>
      <c r="M57" s="2"/>
      <c r="N57" s="2"/>
      <c r="O57" s="2"/>
      <c r="P57" s="3"/>
    </row>
    <row r="58" spans="1:16" ht="22.5">
      <c r="A58" s="11">
        <v>235</v>
      </c>
      <c r="B58" s="5" t="s">
        <v>32</v>
      </c>
      <c r="C58" s="6">
        <v>2180000</v>
      </c>
      <c r="D58" s="5">
        <f>'892'!D58+6+6</f>
        <v>32</v>
      </c>
      <c r="E58" s="5">
        <v>10</v>
      </c>
      <c r="F58" s="7">
        <f>'892'!F58+'892'!G58</f>
        <v>363333.3333333334</v>
      </c>
      <c r="G58" s="7">
        <f t="shared" si="1"/>
        <v>218000</v>
      </c>
      <c r="H58" s="7">
        <f t="shared" si="0"/>
        <v>1598666.6666666665</v>
      </c>
      <c r="I58" s="2"/>
      <c r="J58" s="2"/>
      <c r="K58" s="2"/>
      <c r="L58" s="2"/>
      <c r="M58" s="2"/>
      <c r="N58" s="2"/>
      <c r="O58" s="2"/>
      <c r="P58" s="3"/>
    </row>
    <row r="59" spans="1:16" ht="22.5">
      <c r="A59" s="11">
        <v>235</v>
      </c>
      <c r="B59" s="7" t="s">
        <v>33</v>
      </c>
      <c r="C59" s="6">
        <v>350000</v>
      </c>
      <c r="D59" s="5">
        <f>'892'!D59+6+6</f>
        <v>32</v>
      </c>
      <c r="E59" s="5">
        <v>10</v>
      </c>
      <c r="F59" s="7">
        <f>'892'!F59+'892'!G59</f>
        <v>58333.33333333333</v>
      </c>
      <c r="G59" s="7">
        <f t="shared" si="1"/>
        <v>35000</v>
      </c>
      <c r="H59" s="7">
        <f t="shared" si="0"/>
        <v>256666.6666666667</v>
      </c>
      <c r="I59" s="2"/>
      <c r="J59" s="2"/>
      <c r="K59" s="2"/>
      <c r="L59" s="2"/>
      <c r="M59" s="2"/>
      <c r="N59" s="2"/>
      <c r="O59" s="2"/>
      <c r="P59" s="3"/>
    </row>
    <row r="60" spans="1:16" ht="22.5">
      <c r="A60" s="11">
        <v>235</v>
      </c>
      <c r="B60" s="7" t="s">
        <v>33</v>
      </c>
      <c r="C60" s="6">
        <v>350000</v>
      </c>
      <c r="D60" s="5">
        <f>'892'!D60+6+6</f>
        <v>32</v>
      </c>
      <c r="E60" s="5">
        <v>10</v>
      </c>
      <c r="F60" s="7">
        <f>'892'!F60+'892'!G60</f>
        <v>58333.33333333333</v>
      </c>
      <c r="G60" s="7">
        <f t="shared" si="1"/>
        <v>35000</v>
      </c>
      <c r="H60" s="7">
        <f t="shared" si="0"/>
        <v>256666.6666666667</v>
      </c>
      <c r="I60" s="2"/>
      <c r="J60" s="2"/>
      <c r="K60" s="2"/>
      <c r="L60" s="2"/>
      <c r="M60" s="2"/>
      <c r="N60" s="2"/>
      <c r="O60" s="2"/>
      <c r="P60" s="3"/>
    </row>
    <row r="61" spans="1:16" ht="22.5">
      <c r="A61" s="11">
        <v>235</v>
      </c>
      <c r="B61" s="7" t="s">
        <v>33</v>
      </c>
      <c r="C61" s="6">
        <v>250000</v>
      </c>
      <c r="D61" s="5">
        <f>'892'!D61+6+6</f>
        <v>32</v>
      </c>
      <c r="E61" s="5">
        <v>10</v>
      </c>
      <c r="F61" s="7">
        <f>'892'!F61+'892'!G61</f>
        <v>41666.66666666667</v>
      </c>
      <c r="G61" s="7">
        <f t="shared" si="1"/>
        <v>25000</v>
      </c>
      <c r="H61" s="7">
        <f t="shared" si="0"/>
        <v>183333.3333333333</v>
      </c>
      <c r="I61" s="2"/>
      <c r="J61" s="2"/>
      <c r="K61" s="2"/>
      <c r="L61" s="2"/>
      <c r="M61" s="2"/>
      <c r="N61" s="2"/>
      <c r="O61" s="2"/>
      <c r="P61" s="3"/>
    </row>
    <row r="62" spans="1:16" ht="22.5">
      <c r="A62" s="11">
        <v>269</v>
      </c>
      <c r="B62" s="5" t="s">
        <v>34</v>
      </c>
      <c r="C62" s="6">
        <v>550000</v>
      </c>
      <c r="D62" s="5">
        <f>'892'!D62+6+6</f>
        <v>31</v>
      </c>
      <c r="E62" s="5">
        <v>10</v>
      </c>
      <c r="F62" s="7">
        <f>'892'!F62+'892'!G62</f>
        <v>87083.33333333333</v>
      </c>
      <c r="G62" s="7">
        <f t="shared" si="1"/>
        <v>55000</v>
      </c>
      <c r="H62" s="7">
        <f t="shared" si="0"/>
        <v>407916.6666666667</v>
      </c>
      <c r="I62" s="2"/>
      <c r="J62" s="2"/>
      <c r="K62" s="2"/>
      <c r="L62" s="2"/>
      <c r="M62" s="2"/>
      <c r="N62" s="2"/>
      <c r="O62" s="2"/>
      <c r="P62" s="3"/>
    </row>
    <row r="63" spans="1:16" ht="22.5">
      <c r="A63" s="11">
        <v>272</v>
      </c>
      <c r="B63" s="5" t="s">
        <v>19</v>
      </c>
      <c r="C63" s="6">
        <v>165000</v>
      </c>
      <c r="D63" s="5">
        <f>'892'!D63+6+6</f>
        <v>31</v>
      </c>
      <c r="E63" s="5">
        <v>4</v>
      </c>
      <c r="F63" s="7">
        <f>'892'!F63+'892'!G63</f>
        <v>65312.5</v>
      </c>
      <c r="G63" s="7">
        <f t="shared" si="1"/>
        <v>41250</v>
      </c>
      <c r="H63" s="7">
        <f t="shared" si="0"/>
        <v>58437.5</v>
      </c>
      <c r="I63" s="2"/>
      <c r="J63" s="2"/>
      <c r="K63" s="2"/>
      <c r="L63" s="2"/>
      <c r="M63" s="2"/>
      <c r="N63" s="2"/>
      <c r="O63" s="2"/>
      <c r="P63" s="3"/>
    </row>
    <row r="64" spans="1:16" ht="22.5">
      <c r="A64" s="11">
        <v>277</v>
      </c>
      <c r="B64" s="5" t="s">
        <v>35</v>
      </c>
      <c r="C64" s="6">
        <f>1300000+5200000</f>
        <v>6500000</v>
      </c>
      <c r="D64" s="5">
        <f>'892'!D64+6+6</f>
        <v>31</v>
      </c>
      <c r="E64" s="5">
        <v>10</v>
      </c>
      <c r="F64" s="7">
        <f>'892'!F64+'892'!G64</f>
        <v>1029166.6666666667</v>
      </c>
      <c r="G64" s="7">
        <f t="shared" si="1"/>
        <v>650000</v>
      </c>
      <c r="H64" s="7">
        <f t="shared" si="0"/>
        <v>4820833.333333333</v>
      </c>
      <c r="I64" s="2"/>
      <c r="J64" s="2"/>
      <c r="K64" s="2"/>
      <c r="L64" s="2"/>
      <c r="M64" s="2"/>
      <c r="N64" s="2"/>
      <c r="O64" s="2"/>
      <c r="P64" s="3"/>
    </row>
    <row r="65" spans="1:16" ht="22.5">
      <c r="A65" s="11">
        <v>423</v>
      </c>
      <c r="B65" s="5" t="s">
        <v>37</v>
      </c>
      <c r="C65" s="6">
        <v>3350000</v>
      </c>
      <c r="D65" s="5">
        <f>'892'!D65+6+6</f>
        <v>29</v>
      </c>
      <c r="E65" s="5">
        <v>10</v>
      </c>
      <c r="F65" s="7">
        <f>'892'!F65+'892'!G65</f>
        <v>474583.3333333334</v>
      </c>
      <c r="G65" s="7">
        <f t="shared" si="1"/>
        <v>335000</v>
      </c>
      <c r="H65" s="7">
        <f t="shared" si="0"/>
        <v>2540416.6666666665</v>
      </c>
      <c r="I65" s="2"/>
      <c r="J65" s="2"/>
      <c r="K65" s="2"/>
      <c r="L65" s="2"/>
      <c r="M65" s="2"/>
      <c r="N65" s="2"/>
      <c r="O65" s="2"/>
      <c r="P65" s="3"/>
    </row>
    <row r="66" spans="1:16" ht="22.5">
      <c r="A66" s="11">
        <v>427</v>
      </c>
      <c r="B66" s="5" t="s">
        <v>78</v>
      </c>
      <c r="C66" s="36">
        <v>48000000</v>
      </c>
      <c r="D66" s="5">
        <f>'892'!D66+6+6</f>
        <v>23</v>
      </c>
      <c r="E66" s="5">
        <v>20</v>
      </c>
      <c r="F66" s="7">
        <f>'892'!F66+'892'!G66</f>
        <v>0</v>
      </c>
      <c r="G66" s="7">
        <f t="shared" si="1"/>
        <v>2400000</v>
      </c>
      <c r="H66" s="7">
        <f t="shared" si="0"/>
        <v>45600000</v>
      </c>
      <c r="I66" s="2"/>
      <c r="J66" s="2"/>
      <c r="K66" s="2"/>
      <c r="L66" s="2"/>
      <c r="M66" s="2"/>
      <c r="N66" s="2"/>
      <c r="O66" s="2"/>
      <c r="P66" s="3"/>
    </row>
    <row r="67" spans="1:16" ht="22.5">
      <c r="A67" s="11">
        <v>434</v>
      </c>
      <c r="B67" s="5" t="s">
        <v>63</v>
      </c>
      <c r="C67" s="6">
        <v>600000</v>
      </c>
      <c r="D67" s="5">
        <f>'892'!D67+6+6</f>
        <v>29</v>
      </c>
      <c r="E67" s="5">
        <v>10</v>
      </c>
      <c r="F67" s="7">
        <f>'892'!F67+'892'!G67</f>
        <v>85000</v>
      </c>
      <c r="G67" s="7">
        <f t="shared" si="1"/>
        <v>60000</v>
      </c>
      <c r="H67" s="7">
        <f t="shared" si="0"/>
        <v>455000</v>
      </c>
      <c r="I67" s="2"/>
      <c r="J67" s="2"/>
      <c r="K67" s="2"/>
      <c r="L67" s="2"/>
      <c r="M67" s="2"/>
      <c r="N67" s="2"/>
      <c r="O67" s="2"/>
      <c r="P67" s="3"/>
    </row>
    <row r="68" spans="1:16" ht="22.5">
      <c r="A68" s="11">
        <v>441</v>
      </c>
      <c r="B68" s="5" t="s">
        <v>38</v>
      </c>
      <c r="C68" s="6">
        <v>890000</v>
      </c>
      <c r="D68" s="5">
        <f>'892'!D68+6+6</f>
        <v>29</v>
      </c>
      <c r="E68" s="5">
        <v>10</v>
      </c>
      <c r="F68" s="7">
        <f>'892'!F68+'892'!G68</f>
        <v>126083.33333333334</v>
      </c>
      <c r="G68" s="7">
        <f t="shared" si="1"/>
        <v>89000</v>
      </c>
      <c r="H68" s="7">
        <f aca="true" t="shared" si="2" ref="H68:H132">C68-F68-G68</f>
        <v>674916.6666666666</v>
      </c>
      <c r="I68" s="2"/>
      <c r="J68" s="2"/>
      <c r="K68" s="2"/>
      <c r="L68" s="2"/>
      <c r="M68" s="2"/>
      <c r="N68" s="2"/>
      <c r="O68" s="2"/>
      <c r="P68" s="3"/>
    </row>
    <row r="69" spans="1:16" ht="22.5">
      <c r="A69" s="11">
        <v>451</v>
      </c>
      <c r="B69" s="7" t="s">
        <v>39</v>
      </c>
      <c r="C69" s="6">
        <v>35980000</v>
      </c>
      <c r="D69" s="5">
        <f>'892'!D69+6+6</f>
        <v>29</v>
      </c>
      <c r="E69" s="5">
        <v>10</v>
      </c>
      <c r="F69" s="7">
        <f>'892'!F69+'892'!G69</f>
        <v>5097166.666666667</v>
      </c>
      <c r="G69" s="7">
        <f aca="true" t="shared" si="3" ref="G69:G127">C69/E69</f>
        <v>3598000</v>
      </c>
      <c r="H69" s="7">
        <f t="shared" si="2"/>
        <v>27284833.333333332</v>
      </c>
      <c r="I69" s="2"/>
      <c r="J69" s="2"/>
      <c r="K69" s="2"/>
      <c r="L69" s="2"/>
      <c r="M69" s="2"/>
      <c r="N69" s="2"/>
      <c r="O69" s="2"/>
      <c r="P69" s="3"/>
    </row>
    <row r="70" spans="1:16" ht="22.5">
      <c r="A70" s="11">
        <v>451</v>
      </c>
      <c r="B70" s="7" t="s">
        <v>40</v>
      </c>
      <c r="C70" s="6">
        <v>1560000</v>
      </c>
      <c r="D70" s="5">
        <f>'892'!D70+6+6</f>
        <v>29</v>
      </c>
      <c r="E70" s="5">
        <v>10</v>
      </c>
      <c r="F70" s="7">
        <f>'892'!F70+'892'!G70</f>
        <v>221000</v>
      </c>
      <c r="G70" s="7">
        <f t="shared" si="3"/>
        <v>156000</v>
      </c>
      <c r="H70" s="7">
        <f t="shared" si="2"/>
        <v>1183000</v>
      </c>
      <c r="I70" s="2"/>
      <c r="J70" s="2"/>
      <c r="K70" s="2"/>
      <c r="L70" s="2"/>
      <c r="M70" s="2"/>
      <c r="N70" s="2"/>
      <c r="O70" s="2"/>
      <c r="P70" s="3"/>
    </row>
    <row r="71" spans="1:16" ht="22.5">
      <c r="A71" s="11">
        <v>451</v>
      </c>
      <c r="B71" s="7" t="s">
        <v>40</v>
      </c>
      <c r="C71" s="6">
        <v>1560000</v>
      </c>
      <c r="D71" s="5">
        <f>'892'!D71+6+6</f>
        <v>29</v>
      </c>
      <c r="E71" s="5">
        <v>10</v>
      </c>
      <c r="F71" s="7">
        <f>'892'!F71+'892'!G71</f>
        <v>221000</v>
      </c>
      <c r="G71" s="7">
        <f t="shared" si="3"/>
        <v>156000</v>
      </c>
      <c r="H71" s="7">
        <f t="shared" si="2"/>
        <v>1183000</v>
      </c>
      <c r="I71" s="2"/>
      <c r="J71" s="2"/>
      <c r="K71" s="2"/>
      <c r="L71" s="2"/>
      <c r="M71" s="2"/>
      <c r="N71" s="2"/>
      <c r="O71" s="2"/>
      <c r="P71" s="3"/>
    </row>
    <row r="72" spans="1:16" ht="22.5">
      <c r="A72" s="11">
        <v>451</v>
      </c>
      <c r="B72" s="7" t="s">
        <v>41</v>
      </c>
      <c r="C72" s="6">
        <v>14500000</v>
      </c>
      <c r="D72" s="5">
        <f>'892'!D72+6+6</f>
        <v>29</v>
      </c>
      <c r="E72" s="5">
        <v>10</v>
      </c>
      <c r="F72" s="7">
        <f>'892'!F72+'892'!G72</f>
        <v>2054166.6666666665</v>
      </c>
      <c r="G72" s="7">
        <f t="shared" si="3"/>
        <v>1450000</v>
      </c>
      <c r="H72" s="7">
        <f t="shared" si="2"/>
        <v>10995833.333333334</v>
      </c>
      <c r="I72" s="2"/>
      <c r="J72" s="2"/>
      <c r="K72" s="2"/>
      <c r="L72" s="2"/>
      <c r="M72" s="2"/>
      <c r="N72" s="2"/>
      <c r="O72" s="2"/>
      <c r="P72" s="3"/>
    </row>
    <row r="73" spans="1:16" ht="22.5">
      <c r="A73" s="11">
        <v>451</v>
      </c>
      <c r="B73" s="7" t="s">
        <v>42</v>
      </c>
      <c r="C73" s="6">
        <v>1200000</v>
      </c>
      <c r="D73" s="5">
        <f>'892'!D73+6+6</f>
        <v>29</v>
      </c>
      <c r="E73" s="5">
        <v>10</v>
      </c>
      <c r="F73" s="7">
        <f>'892'!F73+'892'!G73</f>
        <v>170000</v>
      </c>
      <c r="G73" s="7">
        <f t="shared" si="3"/>
        <v>120000</v>
      </c>
      <c r="H73" s="7">
        <f t="shared" si="2"/>
        <v>910000</v>
      </c>
      <c r="I73" s="2"/>
      <c r="J73" s="2"/>
      <c r="K73" s="2"/>
      <c r="L73" s="2"/>
      <c r="M73" s="2"/>
      <c r="N73" s="2"/>
      <c r="O73" s="2"/>
      <c r="P73" s="3"/>
    </row>
    <row r="74" spans="1:16" ht="22.5">
      <c r="A74" s="11">
        <v>451</v>
      </c>
      <c r="B74" s="7" t="s">
        <v>42</v>
      </c>
      <c r="C74" s="6">
        <v>1200000</v>
      </c>
      <c r="D74" s="5">
        <f>'892'!D74+6+6</f>
        <v>29</v>
      </c>
      <c r="E74" s="5">
        <v>10</v>
      </c>
      <c r="F74" s="7">
        <f>'892'!F74+'892'!G74</f>
        <v>170000</v>
      </c>
      <c r="G74" s="7">
        <f t="shared" si="3"/>
        <v>120000</v>
      </c>
      <c r="H74" s="7">
        <f t="shared" si="2"/>
        <v>910000</v>
      </c>
      <c r="I74" s="2"/>
      <c r="J74" s="2"/>
      <c r="K74" s="2"/>
      <c r="L74" s="2"/>
      <c r="M74" s="2"/>
      <c r="N74" s="2"/>
      <c r="O74" s="2"/>
      <c r="P74" s="3"/>
    </row>
    <row r="75" spans="1:16" ht="22.5">
      <c r="A75" s="11">
        <v>451</v>
      </c>
      <c r="B75" s="7" t="s">
        <v>42</v>
      </c>
      <c r="C75" s="6">
        <v>1200000</v>
      </c>
      <c r="D75" s="5">
        <f>'892'!D75+6+6</f>
        <v>29</v>
      </c>
      <c r="E75" s="5">
        <v>10</v>
      </c>
      <c r="F75" s="7">
        <f>'892'!F75+'892'!G75</f>
        <v>170000</v>
      </c>
      <c r="G75" s="7">
        <f t="shared" si="3"/>
        <v>120000</v>
      </c>
      <c r="H75" s="7">
        <f t="shared" si="2"/>
        <v>910000</v>
      </c>
      <c r="I75" s="2"/>
      <c r="J75" s="2"/>
      <c r="K75" s="2"/>
      <c r="L75" s="2"/>
      <c r="M75" s="2"/>
      <c r="N75" s="2"/>
      <c r="O75" s="2"/>
      <c r="P75" s="3"/>
    </row>
    <row r="76" spans="1:16" ht="22.5">
      <c r="A76" s="11">
        <v>451</v>
      </c>
      <c r="B76" s="7" t="s">
        <v>42</v>
      </c>
      <c r="C76" s="6">
        <v>1200000</v>
      </c>
      <c r="D76" s="5">
        <f>'892'!D76+6+6</f>
        <v>29</v>
      </c>
      <c r="E76" s="5">
        <v>10</v>
      </c>
      <c r="F76" s="7">
        <f>'892'!F76+'892'!G76</f>
        <v>170000</v>
      </c>
      <c r="G76" s="7">
        <f t="shared" si="3"/>
        <v>120000</v>
      </c>
      <c r="H76" s="7">
        <f t="shared" si="2"/>
        <v>910000</v>
      </c>
      <c r="I76" s="2"/>
      <c r="J76" s="2"/>
      <c r="K76" s="2"/>
      <c r="L76" s="2"/>
      <c r="M76" s="2"/>
      <c r="N76" s="2"/>
      <c r="O76" s="2"/>
      <c r="P76" s="3"/>
    </row>
    <row r="77" spans="1:16" ht="22.5">
      <c r="A77" s="11">
        <v>451</v>
      </c>
      <c r="B77" s="7" t="s">
        <v>42</v>
      </c>
      <c r="C77" s="6">
        <v>1200000</v>
      </c>
      <c r="D77" s="5">
        <f>'892'!D77+6+6</f>
        <v>29</v>
      </c>
      <c r="E77" s="5">
        <v>10</v>
      </c>
      <c r="F77" s="7">
        <f>'892'!F77+'892'!G77</f>
        <v>170000</v>
      </c>
      <c r="G77" s="7">
        <f t="shared" si="3"/>
        <v>120000</v>
      </c>
      <c r="H77" s="7">
        <f t="shared" si="2"/>
        <v>910000</v>
      </c>
      <c r="I77" s="2"/>
      <c r="J77" s="2"/>
      <c r="K77" s="2"/>
      <c r="L77" s="2"/>
      <c r="M77" s="2"/>
      <c r="N77" s="2"/>
      <c r="O77" s="2"/>
      <c r="P77" s="3"/>
    </row>
    <row r="78" spans="1:16" ht="22.5">
      <c r="A78" s="11">
        <v>451</v>
      </c>
      <c r="B78" s="7" t="s">
        <v>42</v>
      </c>
      <c r="C78" s="6">
        <v>1200000</v>
      </c>
      <c r="D78" s="5">
        <f>'892'!D78+6+6</f>
        <v>29</v>
      </c>
      <c r="E78" s="5">
        <v>10</v>
      </c>
      <c r="F78" s="7">
        <f>'892'!F78+'892'!G78</f>
        <v>170000</v>
      </c>
      <c r="G78" s="7">
        <f t="shared" si="3"/>
        <v>120000</v>
      </c>
      <c r="H78" s="7">
        <f t="shared" si="2"/>
        <v>910000</v>
      </c>
      <c r="I78" s="2"/>
      <c r="J78" s="2"/>
      <c r="K78" s="2"/>
      <c r="L78" s="2"/>
      <c r="M78" s="2"/>
      <c r="N78" s="2"/>
      <c r="O78" s="2"/>
      <c r="P78" s="3"/>
    </row>
    <row r="79" spans="1:16" ht="22.5">
      <c r="A79" s="11">
        <v>451</v>
      </c>
      <c r="B79" s="7" t="s">
        <v>42</v>
      </c>
      <c r="C79" s="6">
        <v>1200000</v>
      </c>
      <c r="D79" s="5">
        <f>'892'!D79+6+6</f>
        <v>29</v>
      </c>
      <c r="E79" s="5">
        <v>10</v>
      </c>
      <c r="F79" s="7">
        <f>'892'!F79+'892'!G79</f>
        <v>170000</v>
      </c>
      <c r="G79" s="7">
        <f t="shared" si="3"/>
        <v>120000</v>
      </c>
      <c r="H79" s="7">
        <f t="shared" si="2"/>
        <v>910000</v>
      </c>
      <c r="I79" s="2"/>
      <c r="J79" s="2"/>
      <c r="K79" s="2"/>
      <c r="L79" s="2"/>
      <c r="M79" s="2"/>
      <c r="N79" s="2"/>
      <c r="O79" s="2"/>
      <c r="P79" s="3"/>
    </row>
    <row r="80" spans="1:16" ht="22.5">
      <c r="A80" s="11">
        <v>451</v>
      </c>
      <c r="B80" s="7" t="s">
        <v>43</v>
      </c>
      <c r="C80" s="6">
        <v>2200000</v>
      </c>
      <c r="D80" s="5">
        <f>'892'!D80+6+6</f>
        <v>29</v>
      </c>
      <c r="E80" s="5">
        <v>10</v>
      </c>
      <c r="F80" s="7">
        <f>'892'!F80+'892'!G80</f>
        <v>311666.6666666667</v>
      </c>
      <c r="G80" s="7">
        <f t="shared" si="3"/>
        <v>220000</v>
      </c>
      <c r="H80" s="7">
        <f t="shared" si="2"/>
        <v>1668333.3333333333</v>
      </c>
      <c r="I80" s="2"/>
      <c r="J80" s="2"/>
      <c r="K80" s="2"/>
      <c r="L80" s="2"/>
      <c r="M80" s="2"/>
      <c r="N80" s="2"/>
      <c r="O80" s="2"/>
      <c r="P80" s="3"/>
    </row>
    <row r="81" spans="1:16" ht="22.5">
      <c r="A81" s="11">
        <v>451</v>
      </c>
      <c r="B81" s="7" t="s">
        <v>44</v>
      </c>
      <c r="C81" s="6">
        <v>650000</v>
      </c>
      <c r="D81" s="5">
        <f>'892'!D81+6+6</f>
        <v>29</v>
      </c>
      <c r="E81" s="5">
        <v>10</v>
      </c>
      <c r="F81" s="7">
        <f>'892'!F81+'892'!G81</f>
        <v>92083.33333333333</v>
      </c>
      <c r="G81" s="7">
        <f t="shared" si="3"/>
        <v>65000</v>
      </c>
      <c r="H81" s="7">
        <f t="shared" si="2"/>
        <v>492916.6666666666</v>
      </c>
      <c r="I81" s="2"/>
      <c r="J81" s="2"/>
      <c r="K81" s="2"/>
      <c r="L81" s="2"/>
      <c r="M81" s="2"/>
      <c r="N81" s="2"/>
      <c r="O81" s="2"/>
      <c r="P81" s="3"/>
    </row>
    <row r="82" spans="1:16" ht="22.5">
      <c r="A82" s="11">
        <v>451</v>
      </c>
      <c r="B82" s="7" t="s">
        <v>44</v>
      </c>
      <c r="C82" s="6">
        <v>650000</v>
      </c>
      <c r="D82" s="5">
        <f>'892'!D82+6+6</f>
        <v>29</v>
      </c>
      <c r="E82" s="5">
        <v>10</v>
      </c>
      <c r="F82" s="7">
        <f>'892'!F82+'892'!G82</f>
        <v>92083.33333333333</v>
      </c>
      <c r="G82" s="7">
        <f t="shared" si="3"/>
        <v>65000</v>
      </c>
      <c r="H82" s="7">
        <f t="shared" si="2"/>
        <v>492916.6666666666</v>
      </c>
      <c r="I82" s="2"/>
      <c r="J82" s="2"/>
      <c r="K82" s="2"/>
      <c r="L82" s="2"/>
      <c r="M82" s="2"/>
      <c r="N82" s="2"/>
      <c r="O82" s="2"/>
      <c r="P82" s="3"/>
    </row>
    <row r="83" spans="1:16" ht="22.5">
      <c r="A83" s="11">
        <v>451</v>
      </c>
      <c r="B83" s="7" t="s">
        <v>44</v>
      </c>
      <c r="C83" s="6">
        <v>650000</v>
      </c>
      <c r="D83" s="5">
        <f>'892'!D83+6+6</f>
        <v>29</v>
      </c>
      <c r="E83" s="5">
        <v>10</v>
      </c>
      <c r="F83" s="7">
        <f>'892'!F83+'892'!G83</f>
        <v>92083.33333333333</v>
      </c>
      <c r="G83" s="7">
        <f t="shared" si="3"/>
        <v>65000</v>
      </c>
      <c r="H83" s="7">
        <f t="shared" si="2"/>
        <v>492916.6666666666</v>
      </c>
      <c r="I83" s="2"/>
      <c r="J83" s="2"/>
      <c r="K83" s="2"/>
      <c r="L83" s="2"/>
      <c r="M83" s="2"/>
      <c r="N83" s="2"/>
      <c r="O83" s="2"/>
      <c r="P83" s="3"/>
    </row>
    <row r="84" spans="1:16" ht="22.5">
      <c r="A84" s="11">
        <v>451</v>
      </c>
      <c r="B84" s="7" t="s">
        <v>44</v>
      </c>
      <c r="C84" s="6">
        <v>650000</v>
      </c>
      <c r="D84" s="5">
        <f>'892'!D84+6+6</f>
        <v>29</v>
      </c>
      <c r="E84" s="5">
        <v>10</v>
      </c>
      <c r="F84" s="7">
        <f>'892'!F84+'892'!G84</f>
        <v>92083.33333333333</v>
      </c>
      <c r="G84" s="7">
        <f t="shared" si="3"/>
        <v>65000</v>
      </c>
      <c r="H84" s="7">
        <f t="shared" si="2"/>
        <v>492916.6666666666</v>
      </c>
      <c r="I84" s="2"/>
      <c r="J84" s="2"/>
      <c r="K84" s="2"/>
      <c r="L84" s="2"/>
      <c r="M84" s="2"/>
      <c r="N84" s="2"/>
      <c r="O84" s="2"/>
      <c r="P84" s="3"/>
    </row>
    <row r="85" spans="1:16" ht="22.5">
      <c r="A85" s="11">
        <v>451</v>
      </c>
      <c r="B85" s="7" t="s">
        <v>45</v>
      </c>
      <c r="C85" s="6">
        <v>580000</v>
      </c>
      <c r="D85" s="5">
        <f>'892'!D85+6+6</f>
        <v>29</v>
      </c>
      <c r="E85" s="5">
        <v>10</v>
      </c>
      <c r="F85" s="7">
        <f>'892'!F85+'892'!G85</f>
        <v>82166.66666666667</v>
      </c>
      <c r="G85" s="7">
        <f t="shared" si="3"/>
        <v>58000</v>
      </c>
      <c r="H85" s="7">
        <f t="shared" si="2"/>
        <v>439833.3333333333</v>
      </c>
      <c r="I85" s="2"/>
      <c r="J85" s="2"/>
      <c r="K85" s="2"/>
      <c r="L85" s="2"/>
      <c r="M85" s="2"/>
      <c r="N85" s="2"/>
      <c r="O85" s="2"/>
      <c r="P85" s="3"/>
    </row>
    <row r="86" spans="1:16" ht="22.5">
      <c r="A86" s="11">
        <v>451</v>
      </c>
      <c r="B86" s="7" t="s">
        <v>45</v>
      </c>
      <c r="C86" s="6">
        <v>580000</v>
      </c>
      <c r="D86" s="5">
        <f>'892'!D86+6+6</f>
        <v>29</v>
      </c>
      <c r="E86" s="5">
        <v>10</v>
      </c>
      <c r="F86" s="7">
        <f>'892'!F86+'892'!G86</f>
        <v>82166.66666666667</v>
      </c>
      <c r="G86" s="7">
        <f t="shared" si="3"/>
        <v>58000</v>
      </c>
      <c r="H86" s="7">
        <f t="shared" si="2"/>
        <v>439833.3333333333</v>
      </c>
      <c r="I86" s="2"/>
      <c r="J86" s="2"/>
      <c r="K86" s="2"/>
      <c r="L86" s="2"/>
      <c r="M86" s="2"/>
      <c r="N86" s="2"/>
      <c r="O86" s="2"/>
      <c r="P86" s="3"/>
    </row>
    <row r="87" spans="1:16" ht="22.5">
      <c r="A87" s="11">
        <v>451</v>
      </c>
      <c r="B87" s="7" t="s">
        <v>45</v>
      </c>
      <c r="C87" s="6">
        <v>580000</v>
      </c>
      <c r="D87" s="5">
        <f>'892'!D87+6+6</f>
        <v>29</v>
      </c>
      <c r="E87" s="5">
        <v>10</v>
      </c>
      <c r="F87" s="7">
        <f>'892'!F87+'892'!G87</f>
        <v>82166.66666666667</v>
      </c>
      <c r="G87" s="7">
        <f t="shared" si="3"/>
        <v>58000</v>
      </c>
      <c r="H87" s="7">
        <f t="shared" si="2"/>
        <v>439833.3333333333</v>
      </c>
      <c r="I87" s="2"/>
      <c r="J87" s="2"/>
      <c r="K87" s="2"/>
      <c r="L87" s="2"/>
      <c r="M87" s="2"/>
      <c r="N87" s="2"/>
      <c r="O87" s="2"/>
      <c r="P87" s="3"/>
    </row>
    <row r="88" spans="1:16" ht="22.5">
      <c r="A88" s="11">
        <v>451</v>
      </c>
      <c r="B88" s="7" t="s">
        <v>45</v>
      </c>
      <c r="C88" s="6">
        <v>580000</v>
      </c>
      <c r="D88" s="5">
        <f>'892'!D88+6+6</f>
        <v>29</v>
      </c>
      <c r="E88" s="5">
        <v>10</v>
      </c>
      <c r="F88" s="7">
        <f>'892'!F88+'892'!G88</f>
        <v>82166.66666666667</v>
      </c>
      <c r="G88" s="7">
        <f t="shared" si="3"/>
        <v>58000</v>
      </c>
      <c r="H88" s="7">
        <f t="shared" si="2"/>
        <v>439833.3333333333</v>
      </c>
      <c r="I88" s="2"/>
      <c r="J88" s="2"/>
      <c r="K88" s="2"/>
      <c r="L88" s="2"/>
      <c r="M88" s="2"/>
      <c r="N88" s="2"/>
      <c r="O88" s="2"/>
      <c r="P88" s="3"/>
    </row>
    <row r="89" spans="1:16" ht="22.5">
      <c r="A89" s="11">
        <v>451</v>
      </c>
      <c r="B89" s="7" t="s">
        <v>46</v>
      </c>
      <c r="C89" s="6">
        <v>3500000</v>
      </c>
      <c r="D89" s="5">
        <f>'892'!D89+6+6</f>
        <v>29</v>
      </c>
      <c r="E89" s="5">
        <v>10</v>
      </c>
      <c r="F89" s="7">
        <f>'892'!F89+'892'!G89</f>
        <v>495833.3333333334</v>
      </c>
      <c r="G89" s="7">
        <f t="shared" si="3"/>
        <v>350000</v>
      </c>
      <c r="H89" s="7">
        <f t="shared" si="2"/>
        <v>2654166.6666666665</v>
      </c>
      <c r="I89" s="2"/>
      <c r="J89" s="2"/>
      <c r="K89" s="2"/>
      <c r="L89" s="2"/>
      <c r="M89" s="2"/>
      <c r="N89" s="2"/>
      <c r="O89" s="2"/>
      <c r="P89" s="3"/>
    </row>
    <row r="90" spans="1:16" ht="22.5">
      <c r="A90" s="11">
        <v>451</v>
      </c>
      <c r="B90" s="7" t="s">
        <v>46</v>
      </c>
      <c r="C90" s="6">
        <v>3500000</v>
      </c>
      <c r="D90" s="5">
        <f>'892'!D90+6+6</f>
        <v>29</v>
      </c>
      <c r="E90" s="5">
        <v>10</v>
      </c>
      <c r="F90" s="7">
        <f>'892'!F90+'892'!G90</f>
        <v>495833.3333333334</v>
      </c>
      <c r="G90" s="7">
        <f t="shared" si="3"/>
        <v>350000</v>
      </c>
      <c r="H90" s="7">
        <f t="shared" si="2"/>
        <v>2654166.6666666665</v>
      </c>
      <c r="I90" s="2"/>
      <c r="J90" s="2"/>
      <c r="K90" s="2"/>
      <c r="L90" s="2"/>
      <c r="M90" s="2"/>
      <c r="N90" s="2"/>
      <c r="O90" s="2"/>
      <c r="P90" s="3"/>
    </row>
    <row r="91" spans="1:16" ht="22.5">
      <c r="A91" s="11">
        <v>451</v>
      </c>
      <c r="B91" s="7" t="s">
        <v>46</v>
      </c>
      <c r="C91" s="6">
        <v>3500000</v>
      </c>
      <c r="D91" s="5">
        <f>'892'!D91+6+6</f>
        <v>29</v>
      </c>
      <c r="E91" s="5">
        <v>10</v>
      </c>
      <c r="F91" s="7">
        <f>'892'!F91+'892'!G91</f>
        <v>495833.3333333334</v>
      </c>
      <c r="G91" s="7">
        <f t="shared" si="3"/>
        <v>350000</v>
      </c>
      <c r="H91" s="7">
        <f t="shared" si="2"/>
        <v>2654166.6666666665</v>
      </c>
      <c r="I91" s="2"/>
      <c r="J91" s="2"/>
      <c r="K91" s="2"/>
      <c r="L91" s="2"/>
      <c r="M91" s="2"/>
      <c r="N91" s="2"/>
      <c r="O91" s="2"/>
      <c r="P91" s="3"/>
    </row>
    <row r="92" spans="1:16" ht="22.5">
      <c r="A92" s="11">
        <v>451</v>
      </c>
      <c r="B92" s="7" t="s">
        <v>47</v>
      </c>
      <c r="C92" s="6">
        <v>850000</v>
      </c>
      <c r="D92" s="5">
        <f>'892'!D92+6+6</f>
        <v>29</v>
      </c>
      <c r="E92" s="5">
        <v>10</v>
      </c>
      <c r="F92" s="7">
        <f>'892'!F92+'892'!G92</f>
        <v>120416.66666666666</v>
      </c>
      <c r="G92" s="7">
        <f t="shared" si="3"/>
        <v>85000</v>
      </c>
      <c r="H92" s="7">
        <f t="shared" si="2"/>
        <v>644583.3333333334</v>
      </c>
      <c r="I92" s="2"/>
      <c r="J92" s="2"/>
      <c r="K92" s="2"/>
      <c r="L92" s="2"/>
      <c r="M92" s="2"/>
      <c r="N92" s="2"/>
      <c r="O92" s="2"/>
      <c r="P92" s="3"/>
    </row>
    <row r="93" spans="1:16" ht="22.5">
      <c r="A93" s="11">
        <v>451</v>
      </c>
      <c r="B93" s="7" t="s">
        <v>47</v>
      </c>
      <c r="C93" s="6">
        <v>850000</v>
      </c>
      <c r="D93" s="5">
        <f>'892'!D93+6+6</f>
        <v>29</v>
      </c>
      <c r="E93" s="5">
        <v>10</v>
      </c>
      <c r="F93" s="7">
        <f>'892'!F93+'892'!G93</f>
        <v>120416.66666666666</v>
      </c>
      <c r="G93" s="7">
        <f t="shared" si="3"/>
        <v>85000</v>
      </c>
      <c r="H93" s="7">
        <f t="shared" si="2"/>
        <v>644583.3333333334</v>
      </c>
      <c r="I93" s="2"/>
      <c r="J93" s="2"/>
      <c r="K93" s="2"/>
      <c r="L93" s="2"/>
      <c r="M93" s="2"/>
      <c r="N93" s="2"/>
      <c r="O93" s="2"/>
      <c r="P93" s="3"/>
    </row>
    <row r="94" spans="1:16" ht="22.5">
      <c r="A94" s="11">
        <v>451</v>
      </c>
      <c r="B94" s="7" t="s">
        <v>47</v>
      </c>
      <c r="C94" s="6">
        <v>850000</v>
      </c>
      <c r="D94" s="5">
        <f>'892'!D94+6+6</f>
        <v>29</v>
      </c>
      <c r="E94" s="5">
        <v>10</v>
      </c>
      <c r="F94" s="7">
        <f>'892'!F94+'892'!G94</f>
        <v>120416.66666666666</v>
      </c>
      <c r="G94" s="7">
        <f t="shared" si="3"/>
        <v>85000</v>
      </c>
      <c r="H94" s="7">
        <f t="shared" si="2"/>
        <v>644583.3333333334</v>
      </c>
      <c r="I94" s="2"/>
      <c r="J94" s="2"/>
      <c r="K94" s="2"/>
      <c r="L94" s="2"/>
      <c r="M94" s="2"/>
      <c r="N94" s="2"/>
      <c r="O94" s="2"/>
      <c r="P94" s="3"/>
    </row>
    <row r="95" spans="1:16" ht="22.5">
      <c r="A95" s="11">
        <v>451</v>
      </c>
      <c r="B95" s="7" t="s">
        <v>47</v>
      </c>
      <c r="C95" s="6">
        <v>850000</v>
      </c>
      <c r="D95" s="5">
        <f>'892'!D95+6+6</f>
        <v>29</v>
      </c>
      <c r="E95" s="5">
        <v>10</v>
      </c>
      <c r="F95" s="7">
        <f>'892'!F95+'892'!G95</f>
        <v>120416.66666666666</v>
      </c>
      <c r="G95" s="7">
        <f t="shared" si="3"/>
        <v>85000</v>
      </c>
      <c r="H95" s="7">
        <f t="shared" si="2"/>
        <v>644583.3333333334</v>
      </c>
      <c r="I95" s="2"/>
      <c r="J95" s="2"/>
      <c r="K95" s="2"/>
      <c r="L95" s="2"/>
      <c r="M95" s="2"/>
      <c r="N95" s="2"/>
      <c r="O95" s="2"/>
      <c r="P95" s="3"/>
    </row>
    <row r="96" spans="1:16" ht="22.5">
      <c r="A96" s="11">
        <v>451</v>
      </c>
      <c r="B96" s="7" t="s">
        <v>15</v>
      </c>
      <c r="C96" s="6">
        <v>595000</v>
      </c>
      <c r="D96" s="5">
        <f>'892'!D96+6+6</f>
        <v>29</v>
      </c>
      <c r="E96" s="5">
        <v>10</v>
      </c>
      <c r="F96" s="7">
        <f>'892'!F96+'892'!G96</f>
        <v>84291.66666666667</v>
      </c>
      <c r="G96" s="7">
        <f t="shared" si="3"/>
        <v>59500</v>
      </c>
      <c r="H96" s="7">
        <f t="shared" si="2"/>
        <v>451208.3333333333</v>
      </c>
      <c r="I96" s="2"/>
      <c r="J96" s="2"/>
      <c r="K96" s="2"/>
      <c r="L96" s="2"/>
      <c r="M96" s="2"/>
      <c r="N96" s="2"/>
      <c r="O96" s="2"/>
      <c r="P96" s="3"/>
    </row>
    <row r="97" spans="1:16" ht="22.5">
      <c r="A97" s="11">
        <v>451</v>
      </c>
      <c r="B97" s="7" t="s">
        <v>15</v>
      </c>
      <c r="C97" s="6">
        <v>595000</v>
      </c>
      <c r="D97" s="5">
        <f>'892'!D97+6+6</f>
        <v>29</v>
      </c>
      <c r="E97" s="5">
        <v>10</v>
      </c>
      <c r="F97" s="7">
        <f>'892'!F97+'892'!G97</f>
        <v>84291.66666666667</v>
      </c>
      <c r="G97" s="7">
        <f t="shared" si="3"/>
        <v>59500</v>
      </c>
      <c r="H97" s="7">
        <f t="shared" si="2"/>
        <v>451208.3333333333</v>
      </c>
      <c r="I97" s="2"/>
      <c r="J97" s="2"/>
      <c r="K97" s="2"/>
      <c r="L97" s="2"/>
      <c r="M97" s="2"/>
      <c r="N97" s="2"/>
      <c r="O97" s="2"/>
      <c r="P97" s="3"/>
    </row>
    <row r="98" spans="1:16" ht="22.5">
      <c r="A98" s="11">
        <v>451</v>
      </c>
      <c r="B98" s="7" t="s">
        <v>48</v>
      </c>
      <c r="C98" s="6">
        <v>195000</v>
      </c>
      <c r="D98" s="5">
        <f>'892'!D98+6+6</f>
        <v>29</v>
      </c>
      <c r="E98" s="5">
        <v>10</v>
      </c>
      <c r="F98" s="7">
        <f>'892'!F98+'892'!G98</f>
        <v>27625</v>
      </c>
      <c r="G98" s="7">
        <f t="shared" si="3"/>
        <v>19500</v>
      </c>
      <c r="H98" s="7">
        <f t="shared" si="2"/>
        <v>147875</v>
      </c>
      <c r="I98" s="2"/>
      <c r="J98" s="2"/>
      <c r="K98" s="2"/>
      <c r="L98" s="2"/>
      <c r="M98" s="2"/>
      <c r="N98" s="2"/>
      <c r="O98" s="2"/>
      <c r="P98" s="3"/>
    </row>
    <row r="99" spans="1:16" ht="22.5">
      <c r="A99" s="11">
        <v>451</v>
      </c>
      <c r="B99" s="7" t="s">
        <v>48</v>
      </c>
      <c r="C99" s="6">
        <v>195000</v>
      </c>
      <c r="D99" s="5">
        <f>'892'!D99+6+6</f>
        <v>29</v>
      </c>
      <c r="E99" s="5">
        <v>10</v>
      </c>
      <c r="F99" s="7">
        <f>'892'!F99+'892'!G99</f>
        <v>27625</v>
      </c>
      <c r="G99" s="7">
        <f t="shared" si="3"/>
        <v>19500</v>
      </c>
      <c r="H99" s="7">
        <f t="shared" si="2"/>
        <v>147875</v>
      </c>
      <c r="I99" s="2"/>
      <c r="J99" s="2"/>
      <c r="K99" s="2"/>
      <c r="L99" s="2"/>
      <c r="M99" s="2"/>
      <c r="N99" s="2"/>
      <c r="O99" s="2"/>
      <c r="P99" s="3"/>
    </row>
    <row r="100" spans="1:16" ht="22.5">
      <c r="A100" s="11">
        <v>451</v>
      </c>
      <c r="B100" s="7" t="s">
        <v>48</v>
      </c>
      <c r="C100" s="6">
        <v>195000</v>
      </c>
      <c r="D100" s="5">
        <f>'892'!D100+6+6</f>
        <v>29</v>
      </c>
      <c r="E100" s="5">
        <v>10</v>
      </c>
      <c r="F100" s="7">
        <f>'892'!F100+'892'!G100</f>
        <v>27625</v>
      </c>
      <c r="G100" s="7">
        <f t="shared" si="3"/>
        <v>19500</v>
      </c>
      <c r="H100" s="7">
        <f t="shared" si="2"/>
        <v>147875</v>
      </c>
      <c r="I100" s="2"/>
      <c r="J100" s="2"/>
      <c r="K100" s="2"/>
      <c r="L100" s="2"/>
      <c r="M100" s="2"/>
      <c r="N100" s="2"/>
      <c r="O100" s="2"/>
      <c r="P100" s="3"/>
    </row>
    <row r="101" spans="1:16" ht="22.5">
      <c r="A101" s="11">
        <v>451</v>
      </c>
      <c r="B101" s="7" t="s">
        <v>48</v>
      </c>
      <c r="C101" s="6">
        <v>195000</v>
      </c>
      <c r="D101" s="5">
        <f>'892'!D101+6+6</f>
        <v>29</v>
      </c>
      <c r="E101" s="5">
        <v>10</v>
      </c>
      <c r="F101" s="7">
        <f>'892'!F101+'892'!G101</f>
        <v>27625</v>
      </c>
      <c r="G101" s="7">
        <f t="shared" si="3"/>
        <v>19500</v>
      </c>
      <c r="H101" s="7">
        <f t="shared" si="2"/>
        <v>147875</v>
      </c>
      <c r="I101" s="2"/>
      <c r="J101" s="2"/>
      <c r="K101" s="2"/>
      <c r="L101" s="2"/>
      <c r="M101" s="2"/>
      <c r="N101" s="2"/>
      <c r="O101" s="2"/>
      <c r="P101" s="3"/>
    </row>
    <row r="102" spans="1:16" ht="22.5">
      <c r="A102" s="11">
        <v>451</v>
      </c>
      <c r="B102" s="7" t="s">
        <v>49</v>
      </c>
      <c r="C102" s="6">
        <v>840000</v>
      </c>
      <c r="D102" s="5">
        <f>'892'!D102+6+6</f>
        <v>29</v>
      </c>
      <c r="E102" s="5">
        <v>10</v>
      </c>
      <c r="F102" s="7">
        <f>'892'!F102+'892'!G102</f>
        <v>119000</v>
      </c>
      <c r="G102" s="7">
        <f t="shared" si="3"/>
        <v>84000</v>
      </c>
      <c r="H102" s="7">
        <f t="shared" si="2"/>
        <v>637000</v>
      </c>
      <c r="I102" s="2"/>
      <c r="J102" s="2"/>
      <c r="K102" s="2"/>
      <c r="L102" s="2"/>
      <c r="M102" s="2"/>
      <c r="N102" s="2"/>
      <c r="O102" s="2"/>
      <c r="P102" s="3"/>
    </row>
    <row r="103" spans="1:16" ht="22.5">
      <c r="A103" s="11">
        <v>451</v>
      </c>
      <c r="B103" s="7" t="s">
        <v>49</v>
      </c>
      <c r="C103" s="6">
        <v>840000</v>
      </c>
      <c r="D103" s="5">
        <f>'892'!D103+6+6</f>
        <v>29</v>
      </c>
      <c r="E103" s="5">
        <v>10</v>
      </c>
      <c r="F103" s="7">
        <f>'892'!F103+'892'!G103</f>
        <v>119000</v>
      </c>
      <c r="G103" s="7">
        <f t="shared" si="3"/>
        <v>84000</v>
      </c>
      <c r="H103" s="7">
        <f t="shared" si="2"/>
        <v>637000</v>
      </c>
      <c r="I103" s="2"/>
      <c r="J103" s="2"/>
      <c r="K103" s="2"/>
      <c r="L103" s="2"/>
      <c r="M103" s="2"/>
      <c r="N103" s="2"/>
      <c r="O103" s="2"/>
      <c r="P103" s="3"/>
    </row>
    <row r="104" spans="1:16" ht="22.5">
      <c r="A104" s="11">
        <v>451</v>
      </c>
      <c r="B104" s="7" t="s">
        <v>49</v>
      </c>
      <c r="C104" s="6">
        <v>840000</v>
      </c>
      <c r="D104" s="5">
        <f>'892'!D104+6+6</f>
        <v>29</v>
      </c>
      <c r="E104" s="5">
        <v>10</v>
      </c>
      <c r="F104" s="7">
        <f>'892'!F104+'892'!G104</f>
        <v>119000</v>
      </c>
      <c r="G104" s="7">
        <f t="shared" si="3"/>
        <v>84000</v>
      </c>
      <c r="H104" s="7">
        <f t="shared" si="2"/>
        <v>637000</v>
      </c>
      <c r="I104" s="2"/>
      <c r="J104" s="2"/>
      <c r="K104" s="2"/>
      <c r="L104" s="2"/>
      <c r="M104" s="2"/>
      <c r="N104" s="2"/>
      <c r="O104" s="2"/>
      <c r="P104" s="3"/>
    </row>
    <row r="105" spans="1:16" ht="22.5">
      <c r="A105" s="11">
        <v>451</v>
      </c>
      <c r="B105" s="7" t="s">
        <v>49</v>
      </c>
      <c r="C105" s="6">
        <v>840000</v>
      </c>
      <c r="D105" s="5">
        <f>'892'!D105+6+6</f>
        <v>29</v>
      </c>
      <c r="E105" s="5">
        <v>10</v>
      </c>
      <c r="F105" s="7">
        <f>'892'!F105+'892'!G105</f>
        <v>119000</v>
      </c>
      <c r="G105" s="7">
        <f t="shared" si="3"/>
        <v>84000</v>
      </c>
      <c r="H105" s="7">
        <f t="shared" si="2"/>
        <v>637000</v>
      </c>
      <c r="I105" s="2"/>
      <c r="J105" s="2"/>
      <c r="K105" s="2"/>
      <c r="L105" s="2"/>
      <c r="M105" s="2"/>
      <c r="N105" s="2"/>
      <c r="O105" s="2"/>
      <c r="P105" s="3"/>
    </row>
    <row r="106" spans="1:16" ht="22.5">
      <c r="A106" s="11">
        <v>451</v>
      </c>
      <c r="B106" s="7" t="s">
        <v>50</v>
      </c>
      <c r="C106" s="6">
        <v>200000</v>
      </c>
      <c r="D106" s="5">
        <f>'892'!D106+6+6</f>
        <v>29</v>
      </c>
      <c r="E106" s="5">
        <v>10</v>
      </c>
      <c r="F106" s="7">
        <f>'892'!F106+'892'!G106</f>
        <v>28333.333333333336</v>
      </c>
      <c r="G106" s="7">
        <f t="shared" si="3"/>
        <v>20000</v>
      </c>
      <c r="H106" s="7">
        <f t="shared" si="2"/>
        <v>151666.66666666666</v>
      </c>
      <c r="I106" s="2"/>
      <c r="J106" s="2"/>
      <c r="K106" s="2"/>
      <c r="L106" s="2"/>
      <c r="M106" s="2"/>
      <c r="N106" s="2"/>
      <c r="O106" s="2"/>
      <c r="P106" s="3"/>
    </row>
    <row r="107" spans="1:16" ht="22.5">
      <c r="A107" s="11">
        <v>451</v>
      </c>
      <c r="B107" s="7" t="s">
        <v>51</v>
      </c>
      <c r="C107" s="6">
        <v>200000</v>
      </c>
      <c r="D107" s="5">
        <f>'892'!D107+6+6</f>
        <v>29</v>
      </c>
      <c r="E107" s="5">
        <v>10</v>
      </c>
      <c r="F107" s="7">
        <f>'892'!F107+'892'!G107</f>
        <v>28333.333333333336</v>
      </c>
      <c r="G107" s="7">
        <f t="shared" si="3"/>
        <v>20000</v>
      </c>
      <c r="H107" s="7">
        <f t="shared" si="2"/>
        <v>151666.66666666666</v>
      </c>
      <c r="I107" s="2"/>
      <c r="J107" s="2"/>
      <c r="K107" s="2"/>
      <c r="L107" s="2"/>
      <c r="M107" s="2"/>
      <c r="N107" s="2"/>
      <c r="O107" s="2"/>
      <c r="P107" s="3"/>
    </row>
    <row r="108" spans="1:16" ht="22.5">
      <c r="A108" s="11">
        <v>451</v>
      </c>
      <c r="B108" s="7" t="s">
        <v>51</v>
      </c>
      <c r="C108" s="6">
        <v>200000</v>
      </c>
      <c r="D108" s="5">
        <f>'892'!D108+6+6</f>
        <v>29</v>
      </c>
      <c r="E108" s="5">
        <v>10</v>
      </c>
      <c r="F108" s="7">
        <f>'892'!F108+'892'!G108</f>
        <v>28333.333333333336</v>
      </c>
      <c r="G108" s="7">
        <f t="shared" si="3"/>
        <v>20000</v>
      </c>
      <c r="H108" s="7">
        <f t="shared" si="2"/>
        <v>151666.66666666666</v>
      </c>
      <c r="I108" s="2"/>
      <c r="J108" s="2"/>
      <c r="K108" s="2"/>
      <c r="L108" s="2"/>
      <c r="M108" s="2"/>
      <c r="N108" s="2"/>
      <c r="O108" s="2"/>
      <c r="P108" s="3"/>
    </row>
    <row r="109" spans="1:16" ht="22.5">
      <c r="A109" s="11">
        <v>451</v>
      </c>
      <c r="B109" s="7" t="s">
        <v>52</v>
      </c>
      <c r="C109" s="6">
        <v>2530000</v>
      </c>
      <c r="D109" s="5">
        <f>'892'!D109+6+6</f>
        <v>29</v>
      </c>
      <c r="E109" s="5">
        <v>10</v>
      </c>
      <c r="F109" s="7">
        <f>'892'!F109+'892'!G109</f>
        <v>358416.6666666667</v>
      </c>
      <c r="G109" s="7">
        <f t="shared" si="3"/>
        <v>253000</v>
      </c>
      <c r="H109" s="7">
        <f t="shared" si="2"/>
        <v>1918583.3333333335</v>
      </c>
      <c r="I109" s="2"/>
      <c r="J109" s="2"/>
      <c r="K109" s="2"/>
      <c r="L109" s="2"/>
      <c r="M109" s="2"/>
      <c r="N109" s="2"/>
      <c r="O109" s="2"/>
      <c r="P109" s="3"/>
    </row>
    <row r="110" spans="1:16" ht="22.5">
      <c r="A110" s="11">
        <v>451</v>
      </c>
      <c r="B110" s="7" t="s">
        <v>53</v>
      </c>
      <c r="C110" s="6">
        <v>3950000</v>
      </c>
      <c r="D110" s="5">
        <f>'892'!D110+6+6</f>
        <v>29</v>
      </c>
      <c r="E110" s="5">
        <v>10</v>
      </c>
      <c r="F110" s="7">
        <f>'892'!F110+'892'!G110</f>
        <v>559583.3333333334</v>
      </c>
      <c r="G110" s="7">
        <f t="shared" si="3"/>
        <v>395000</v>
      </c>
      <c r="H110" s="7">
        <f t="shared" si="2"/>
        <v>2995416.6666666665</v>
      </c>
      <c r="I110" s="2"/>
      <c r="J110" s="2"/>
      <c r="K110" s="2"/>
      <c r="L110" s="2"/>
      <c r="M110" s="2"/>
      <c r="N110" s="2"/>
      <c r="O110" s="2"/>
      <c r="P110" s="3"/>
    </row>
    <row r="111" spans="1:16" ht="22.5">
      <c r="A111" s="11">
        <v>451</v>
      </c>
      <c r="B111" s="7" t="s">
        <v>54</v>
      </c>
      <c r="C111" s="6">
        <v>1800000</v>
      </c>
      <c r="D111" s="5">
        <f>'892'!D111+6+6</f>
        <v>29</v>
      </c>
      <c r="E111" s="5">
        <v>10</v>
      </c>
      <c r="F111" s="7">
        <f>'892'!F111+'892'!G111</f>
        <v>255000</v>
      </c>
      <c r="G111" s="7">
        <f t="shared" si="3"/>
        <v>180000</v>
      </c>
      <c r="H111" s="7">
        <f t="shared" si="2"/>
        <v>1365000</v>
      </c>
      <c r="I111" s="2"/>
      <c r="J111" s="2"/>
      <c r="K111" s="2"/>
      <c r="L111" s="2"/>
      <c r="M111" s="2"/>
      <c r="N111" s="2"/>
      <c r="O111" s="2"/>
      <c r="P111" s="3"/>
    </row>
    <row r="112" spans="1:16" ht="22.5">
      <c r="A112" s="11">
        <v>532</v>
      </c>
      <c r="B112" s="5" t="s">
        <v>8</v>
      </c>
      <c r="C112" s="6">
        <v>17100000</v>
      </c>
      <c r="D112" s="5">
        <f>'892'!D112+6+6</f>
        <v>28</v>
      </c>
      <c r="E112" s="5">
        <v>4</v>
      </c>
      <c r="F112" s="7">
        <f>'892'!F112+'892'!G112</f>
        <v>5700000</v>
      </c>
      <c r="G112" s="7">
        <f t="shared" si="3"/>
        <v>4275000</v>
      </c>
      <c r="H112" s="7">
        <f t="shared" si="2"/>
        <v>7125000</v>
      </c>
      <c r="I112" s="2"/>
      <c r="J112" s="2"/>
      <c r="K112" s="2"/>
      <c r="L112" s="2"/>
      <c r="M112" s="2"/>
      <c r="N112" s="2"/>
      <c r="O112" s="2"/>
      <c r="P112" s="3"/>
    </row>
    <row r="113" spans="1:16" ht="22.5">
      <c r="A113" s="11">
        <v>569</v>
      </c>
      <c r="B113" s="5" t="s">
        <v>79</v>
      </c>
      <c r="C113" s="36">
        <v>824000</v>
      </c>
      <c r="D113" s="5">
        <f>'892'!D113+6+6</f>
        <v>27</v>
      </c>
      <c r="E113" s="5">
        <v>4</v>
      </c>
      <c r="F113" s="7">
        <f>'892'!F113+'892'!G113</f>
        <v>206000</v>
      </c>
      <c r="G113" s="7">
        <f t="shared" si="3"/>
        <v>206000</v>
      </c>
      <c r="H113" s="7">
        <f t="shared" si="2"/>
        <v>412000</v>
      </c>
      <c r="I113" s="2"/>
      <c r="J113" s="2"/>
      <c r="K113" s="2"/>
      <c r="L113" s="2"/>
      <c r="M113" s="2"/>
      <c r="N113" s="2"/>
      <c r="O113" s="2"/>
      <c r="P113" s="3"/>
    </row>
    <row r="114" spans="1:16" ht="22.5">
      <c r="A114" s="11">
        <v>691</v>
      </c>
      <c r="B114" s="7" t="s">
        <v>64</v>
      </c>
      <c r="C114" s="6">
        <v>30000000</v>
      </c>
      <c r="D114" s="5">
        <f>'892'!D114+6+6</f>
        <v>27</v>
      </c>
      <c r="E114" s="5">
        <v>10</v>
      </c>
      <c r="F114" s="7">
        <f>'892'!F114+'892'!G114</f>
        <v>3750000</v>
      </c>
      <c r="G114" s="7">
        <f t="shared" si="3"/>
        <v>3000000</v>
      </c>
      <c r="H114" s="7">
        <f t="shared" si="2"/>
        <v>23250000</v>
      </c>
      <c r="I114" s="2"/>
      <c r="J114" s="2"/>
      <c r="K114" s="2"/>
      <c r="L114" s="2"/>
      <c r="M114" s="2"/>
      <c r="N114" s="2"/>
      <c r="O114" s="2"/>
      <c r="P114" s="3"/>
    </row>
    <row r="115" spans="1:16" ht="22.5">
      <c r="A115" s="11">
        <v>732</v>
      </c>
      <c r="B115" s="7" t="s">
        <v>42</v>
      </c>
      <c r="C115" s="6">
        <v>7900000</v>
      </c>
      <c r="D115" s="5">
        <f>'892'!D115+6+6</f>
        <v>26</v>
      </c>
      <c r="E115" s="5">
        <v>10</v>
      </c>
      <c r="F115" s="7">
        <f>'892'!F115+'892'!G115</f>
        <v>921666.6666666666</v>
      </c>
      <c r="G115" s="7">
        <f t="shared" si="3"/>
        <v>790000</v>
      </c>
      <c r="H115" s="7">
        <f t="shared" si="2"/>
        <v>6188333.333333333</v>
      </c>
      <c r="I115" s="2"/>
      <c r="J115" s="2"/>
      <c r="K115" s="2"/>
      <c r="L115" s="2"/>
      <c r="M115" s="2"/>
      <c r="N115" s="2"/>
      <c r="O115" s="2"/>
      <c r="P115" s="3"/>
    </row>
    <row r="116" spans="1:16" ht="22.5">
      <c r="A116" s="11">
        <v>732</v>
      </c>
      <c r="B116" s="7" t="s">
        <v>42</v>
      </c>
      <c r="C116" s="6">
        <v>7900000</v>
      </c>
      <c r="D116" s="5">
        <f>'892'!D116+6+6</f>
        <v>26</v>
      </c>
      <c r="E116" s="5">
        <v>10</v>
      </c>
      <c r="F116" s="7">
        <f>'892'!F116+'892'!G116</f>
        <v>921666.6666666666</v>
      </c>
      <c r="G116" s="7">
        <f t="shared" si="3"/>
        <v>790000</v>
      </c>
      <c r="H116" s="7">
        <f t="shared" si="2"/>
        <v>6188333.333333333</v>
      </c>
      <c r="I116" s="2"/>
      <c r="J116" s="2"/>
      <c r="K116" s="2"/>
      <c r="L116" s="2"/>
      <c r="M116" s="2"/>
      <c r="N116" s="2"/>
      <c r="O116" s="2"/>
      <c r="P116" s="3"/>
    </row>
    <row r="117" spans="1:16" ht="22.5">
      <c r="A117" s="11">
        <v>733</v>
      </c>
      <c r="B117" s="5" t="s">
        <v>59</v>
      </c>
      <c r="C117" s="6">
        <v>3850000</v>
      </c>
      <c r="D117" s="5">
        <f>'892'!D117+6+6</f>
        <v>26</v>
      </c>
      <c r="E117" s="5">
        <v>4</v>
      </c>
      <c r="F117" s="7">
        <f>'892'!F117+'892'!G117</f>
        <v>1122916.6666666665</v>
      </c>
      <c r="G117" s="7">
        <f t="shared" si="3"/>
        <v>962500</v>
      </c>
      <c r="H117" s="7">
        <f t="shared" si="2"/>
        <v>1764583.3333333335</v>
      </c>
      <c r="I117" s="2"/>
      <c r="J117" s="2"/>
      <c r="K117" s="2"/>
      <c r="L117" s="2"/>
      <c r="M117" s="2"/>
      <c r="N117" s="2"/>
      <c r="O117" s="2"/>
      <c r="P117" s="3"/>
    </row>
    <row r="118" spans="1:16" ht="22.5">
      <c r="A118" s="11">
        <v>956</v>
      </c>
      <c r="B118" s="7" t="s">
        <v>56</v>
      </c>
      <c r="C118" s="6">
        <v>3500000</v>
      </c>
      <c r="D118" s="5">
        <f>'892'!D118+6+6</f>
        <v>25</v>
      </c>
      <c r="E118" s="5">
        <v>10</v>
      </c>
      <c r="F118" s="7">
        <f>'892'!F118+'892'!G118</f>
        <v>379166.6666666666</v>
      </c>
      <c r="G118" s="7">
        <f t="shared" si="3"/>
        <v>350000</v>
      </c>
      <c r="H118" s="7">
        <f t="shared" si="2"/>
        <v>2770833.3333333335</v>
      </c>
      <c r="I118" s="2"/>
      <c r="J118" s="2"/>
      <c r="K118" s="2"/>
      <c r="L118" s="2"/>
      <c r="M118" s="2"/>
      <c r="N118" s="2"/>
      <c r="O118" s="2"/>
      <c r="P118" s="3"/>
    </row>
    <row r="119" spans="1:16" ht="22.5">
      <c r="A119" s="11">
        <v>956</v>
      </c>
      <c r="B119" s="7" t="s">
        <v>55</v>
      </c>
      <c r="C119" s="6">
        <v>4550000</v>
      </c>
      <c r="D119" s="5">
        <f>'892'!D119+6+6</f>
        <v>25</v>
      </c>
      <c r="E119" s="5">
        <v>10</v>
      </c>
      <c r="F119" s="7">
        <f>'892'!F119+'892'!G119</f>
        <v>492916.6666666667</v>
      </c>
      <c r="G119" s="7">
        <f t="shared" si="3"/>
        <v>455000</v>
      </c>
      <c r="H119" s="7">
        <f t="shared" si="2"/>
        <v>3602083.3333333335</v>
      </c>
      <c r="I119" s="2"/>
      <c r="J119" s="2"/>
      <c r="K119" s="2"/>
      <c r="L119" s="2"/>
      <c r="M119" s="2"/>
      <c r="N119" s="2"/>
      <c r="O119" s="2"/>
      <c r="P119" s="3"/>
    </row>
    <row r="120" spans="1:16" ht="22.5">
      <c r="A120" s="11">
        <v>956</v>
      </c>
      <c r="B120" s="5" t="s">
        <v>9</v>
      </c>
      <c r="C120" s="6">
        <v>4766000</v>
      </c>
      <c r="D120" s="5">
        <f>'892'!D120+6+6</f>
        <v>25</v>
      </c>
      <c r="E120" s="5">
        <v>4</v>
      </c>
      <c r="F120" s="7">
        <f>'892'!F120+'892'!G120</f>
        <v>1290791.6666666665</v>
      </c>
      <c r="G120" s="7">
        <f t="shared" si="3"/>
        <v>1191500</v>
      </c>
      <c r="H120" s="7">
        <f t="shared" si="2"/>
        <v>2283708.3333333335</v>
      </c>
      <c r="I120" s="2"/>
      <c r="J120" s="2"/>
      <c r="K120" s="2"/>
      <c r="L120" s="2"/>
      <c r="M120" s="2"/>
      <c r="N120" s="2"/>
      <c r="O120" s="2"/>
      <c r="P120" s="3"/>
    </row>
    <row r="121" spans="1:16" ht="22.5">
      <c r="A121" s="11">
        <v>1060</v>
      </c>
      <c r="B121" s="7" t="s">
        <v>57</v>
      </c>
      <c r="C121" s="6">
        <v>1650000</v>
      </c>
      <c r="D121" s="5">
        <f>'892'!D121+6+6</f>
        <v>24</v>
      </c>
      <c r="E121" s="5">
        <v>10</v>
      </c>
      <c r="F121" s="7">
        <f>'892'!F121+'892'!G121</f>
        <v>165000</v>
      </c>
      <c r="G121" s="7">
        <f t="shared" si="3"/>
        <v>165000</v>
      </c>
      <c r="H121" s="7">
        <f t="shared" si="2"/>
        <v>1320000</v>
      </c>
      <c r="I121" s="2"/>
      <c r="J121" s="2"/>
      <c r="K121" s="2"/>
      <c r="L121" s="2"/>
      <c r="M121" s="2"/>
      <c r="N121" s="2"/>
      <c r="O121" s="2"/>
      <c r="P121" s="3"/>
    </row>
    <row r="122" spans="1:16" ht="22.5">
      <c r="A122" s="11">
        <v>1060</v>
      </c>
      <c r="B122" s="7" t="s">
        <v>58</v>
      </c>
      <c r="C122" s="6">
        <v>12350000</v>
      </c>
      <c r="D122" s="5">
        <f>'892'!D122+6+6</f>
        <v>24</v>
      </c>
      <c r="E122" s="5">
        <v>10</v>
      </c>
      <c r="F122" s="7">
        <f>'892'!F122+'892'!G122</f>
        <v>1235000</v>
      </c>
      <c r="G122" s="7">
        <f t="shared" si="3"/>
        <v>1235000</v>
      </c>
      <c r="H122" s="7">
        <f t="shared" si="2"/>
        <v>9880000</v>
      </c>
      <c r="I122" s="2"/>
      <c r="J122" s="2"/>
      <c r="K122" s="2"/>
      <c r="L122" s="2"/>
      <c r="M122" s="2"/>
      <c r="N122" s="2"/>
      <c r="O122" s="2"/>
      <c r="P122" s="3"/>
    </row>
    <row r="123" spans="1:16" ht="22.5">
      <c r="A123" s="28">
        <v>1072</v>
      </c>
      <c r="B123" s="29" t="s">
        <v>80</v>
      </c>
      <c r="C123" s="35">
        <v>7870000</v>
      </c>
      <c r="D123" s="5">
        <f>'892'!D123+6+6</f>
        <v>24</v>
      </c>
      <c r="E123" s="31">
        <v>5</v>
      </c>
      <c r="F123" s="7">
        <f>'892'!F123+'892'!G123</f>
        <v>787000</v>
      </c>
      <c r="G123" s="7">
        <f t="shared" si="3"/>
        <v>1574000</v>
      </c>
      <c r="H123" s="7">
        <f t="shared" si="2"/>
        <v>5509000</v>
      </c>
      <c r="I123" s="32"/>
      <c r="J123" s="32"/>
      <c r="K123" s="32"/>
      <c r="L123" s="32"/>
      <c r="M123" s="32"/>
      <c r="N123" s="32"/>
      <c r="O123" s="32"/>
      <c r="P123" s="33"/>
    </row>
    <row r="124" spans="1:16" ht="22.5">
      <c r="A124" s="28">
        <v>742</v>
      </c>
      <c r="B124" s="29" t="s">
        <v>75</v>
      </c>
      <c r="C124" s="30">
        <v>4500000</v>
      </c>
      <c r="D124" s="5">
        <f>'892'!D124+6+6</f>
        <v>18</v>
      </c>
      <c r="E124" s="31">
        <v>10</v>
      </c>
      <c r="F124" s="7">
        <f>'892'!F124+'892'!G124</f>
        <v>225000</v>
      </c>
      <c r="G124" s="7">
        <f t="shared" si="3"/>
        <v>450000</v>
      </c>
      <c r="H124" s="7">
        <f t="shared" si="2"/>
        <v>3825000</v>
      </c>
      <c r="I124" s="32"/>
      <c r="J124" s="32"/>
      <c r="K124" s="32"/>
      <c r="L124" s="32"/>
      <c r="M124" s="32"/>
      <c r="N124" s="32"/>
      <c r="O124" s="32"/>
      <c r="P124" s="33"/>
    </row>
    <row r="125" spans="1:16" ht="22.5">
      <c r="A125" s="28">
        <v>742</v>
      </c>
      <c r="B125" s="29" t="s">
        <v>76</v>
      </c>
      <c r="C125" s="30">
        <v>1200000</v>
      </c>
      <c r="D125" s="5">
        <f>'892'!D125+6+6</f>
        <v>18</v>
      </c>
      <c r="E125" s="31">
        <v>10</v>
      </c>
      <c r="F125" s="7">
        <f>'892'!F125+'892'!G125</f>
        <v>60000</v>
      </c>
      <c r="G125" s="7">
        <f t="shared" si="3"/>
        <v>120000</v>
      </c>
      <c r="H125" s="7">
        <f t="shared" si="2"/>
        <v>1020000</v>
      </c>
      <c r="I125" s="32"/>
      <c r="J125" s="32"/>
      <c r="K125" s="32"/>
      <c r="L125" s="32"/>
      <c r="M125" s="32"/>
      <c r="N125" s="32"/>
      <c r="O125" s="32"/>
      <c r="P125" s="33"/>
    </row>
    <row r="126" spans="1:16" ht="22.5">
      <c r="A126" s="28">
        <v>777</v>
      </c>
      <c r="B126" s="29" t="s">
        <v>84</v>
      </c>
      <c r="C126" s="30">
        <v>12000000</v>
      </c>
      <c r="D126" s="5">
        <f>'892'!D126+6+6</f>
        <v>17</v>
      </c>
      <c r="E126" s="31">
        <v>5</v>
      </c>
      <c r="F126" s="7">
        <f>'892'!F126+'892'!G126</f>
        <v>1200000</v>
      </c>
      <c r="G126" s="7">
        <f t="shared" si="3"/>
        <v>2400000</v>
      </c>
      <c r="H126" s="7">
        <f t="shared" si="2"/>
        <v>8400000</v>
      </c>
      <c r="I126" s="32"/>
      <c r="J126" s="32"/>
      <c r="K126" s="32"/>
      <c r="L126" s="32"/>
      <c r="M126" s="32"/>
      <c r="N126" s="32"/>
      <c r="O126" s="32"/>
      <c r="P126" s="33"/>
    </row>
    <row r="127" spans="1:16" ht="22.5">
      <c r="A127" s="28">
        <v>804</v>
      </c>
      <c r="B127" s="29" t="s">
        <v>83</v>
      </c>
      <c r="C127" s="30">
        <v>342125000</v>
      </c>
      <c r="D127" s="5">
        <f>'892'!D127+6+6</f>
        <v>17</v>
      </c>
      <c r="E127" s="31">
        <v>10</v>
      </c>
      <c r="F127" s="7">
        <f>'892'!F127+'892'!G127</f>
        <v>17106250</v>
      </c>
      <c r="G127" s="7">
        <f t="shared" si="3"/>
        <v>34212500</v>
      </c>
      <c r="H127" s="7">
        <f t="shared" si="2"/>
        <v>290806250</v>
      </c>
      <c r="I127" s="32"/>
      <c r="J127" s="32"/>
      <c r="K127" s="32"/>
      <c r="L127" s="32"/>
      <c r="M127" s="32"/>
      <c r="N127" s="32"/>
      <c r="O127" s="32"/>
      <c r="P127" s="33"/>
    </row>
    <row r="128" spans="1:18" ht="22.5">
      <c r="A128" s="28">
        <v>9</v>
      </c>
      <c r="B128" s="31" t="s">
        <v>86</v>
      </c>
      <c r="C128" s="30">
        <v>4500000</v>
      </c>
      <c r="D128" s="5">
        <v>11</v>
      </c>
      <c r="E128" s="31">
        <v>10</v>
      </c>
      <c r="F128" s="7"/>
      <c r="G128" s="7">
        <f>(C128/E128)*D128/12</f>
        <v>412500</v>
      </c>
      <c r="H128" s="7">
        <f t="shared" si="2"/>
        <v>4087500</v>
      </c>
      <c r="I128" s="32"/>
      <c r="J128" s="32"/>
      <c r="K128" s="32"/>
      <c r="L128" s="32"/>
      <c r="M128" s="32"/>
      <c r="N128" s="32"/>
      <c r="O128" s="32"/>
      <c r="P128" s="34"/>
      <c r="R128" s="37"/>
    </row>
    <row r="129" spans="1:18" ht="22.5">
      <c r="A129" s="28">
        <v>18</v>
      </c>
      <c r="B129" s="29" t="s">
        <v>87</v>
      </c>
      <c r="C129" s="30">
        <v>7130000</v>
      </c>
      <c r="D129" s="5">
        <v>11</v>
      </c>
      <c r="E129" s="31">
        <v>10</v>
      </c>
      <c r="F129" s="7">
        <f>'892'!F129+'892'!G129</f>
        <v>0</v>
      </c>
      <c r="G129" s="7">
        <f aca="true" t="shared" si="4" ref="G129:G134">(C129/E129)*D129/12</f>
        <v>653583.3333333334</v>
      </c>
      <c r="H129" s="7">
        <f t="shared" si="2"/>
        <v>6476416.666666667</v>
      </c>
      <c r="I129" s="32"/>
      <c r="J129" s="32"/>
      <c r="K129" s="32"/>
      <c r="L129" s="32"/>
      <c r="M129" s="32"/>
      <c r="N129" s="32"/>
      <c r="O129" s="32"/>
      <c r="P129" s="34"/>
      <c r="R129" s="37"/>
    </row>
    <row r="130" spans="1:18" ht="22.5">
      <c r="A130" s="28">
        <v>174</v>
      </c>
      <c r="B130" s="29" t="s">
        <v>88</v>
      </c>
      <c r="C130" s="30">
        <v>6702800</v>
      </c>
      <c r="D130" s="5">
        <v>7</v>
      </c>
      <c r="E130" s="31">
        <v>4</v>
      </c>
      <c r="F130" s="7">
        <f>'892'!F130+'892'!G130</f>
        <v>0</v>
      </c>
      <c r="G130" s="7">
        <f t="shared" si="4"/>
        <v>977491.6666666666</v>
      </c>
      <c r="H130" s="7">
        <f t="shared" si="2"/>
        <v>5725308.333333333</v>
      </c>
      <c r="I130" s="32"/>
      <c r="J130" s="32"/>
      <c r="K130" s="32"/>
      <c r="L130" s="32"/>
      <c r="M130" s="32"/>
      <c r="N130" s="32"/>
      <c r="O130" s="32"/>
      <c r="P130" s="34"/>
      <c r="R130" s="37"/>
    </row>
    <row r="131" spans="1:18" ht="22.5">
      <c r="A131" s="28">
        <v>179</v>
      </c>
      <c r="B131" s="29" t="s">
        <v>83</v>
      </c>
      <c r="C131" s="30">
        <v>99000000</v>
      </c>
      <c r="D131" s="5">
        <v>7</v>
      </c>
      <c r="E131" s="31">
        <v>10</v>
      </c>
      <c r="F131" s="7">
        <f>'892'!F131+'892'!G131</f>
        <v>0</v>
      </c>
      <c r="G131" s="7">
        <f t="shared" si="4"/>
        <v>5775000</v>
      </c>
      <c r="H131" s="7">
        <f t="shared" si="2"/>
        <v>93225000</v>
      </c>
      <c r="I131" s="32"/>
      <c r="J131" s="32"/>
      <c r="K131" s="32"/>
      <c r="L131" s="32"/>
      <c r="M131" s="32"/>
      <c r="N131" s="32"/>
      <c r="O131" s="32"/>
      <c r="P131" s="34"/>
      <c r="R131" s="37"/>
    </row>
    <row r="132" spans="1:18" ht="22.5">
      <c r="A132" s="28">
        <v>208</v>
      </c>
      <c r="B132" s="29" t="s">
        <v>90</v>
      </c>
      <c r="C132" s="30">
        <v>114377400</v>
      </c>
      <c r="D132" s="5">
        <v>6</v>
      </c>
      <c r="E132" s="31">
        <v>4</v>
      </c>
      <c r="F132" s="7"/>
      <c r="G132" s="7">
        <f t="shared" si="4"/>
        <v>14297175</v>
      </c>
      <c r="H132" s="7">
        <f t="shared" si="2"/>
        <v>100080225</v>
      </c>
      <c r="I132" s="32"/>
      <c r="J132" s="32"/>
      <c r="K132" s="32"/>
      <c r="L132" s="32"/>
      <c r="M132" s="32"/>
      <c r="N132" s="32"/>
      <c r="O132" s="32"/>
      <c r="P132" s="34"/>
      <c r="R132" s="37"/>
    </row>
    <row r="133" spans="1:18" ht="22.5">
      <c r="A133" s="28">
        <v>293</v>
      </c>
      <c r="B133" s="29" t="s">
        <v>83</v>
      </c>
      <c r="C133" s="30">
        <v>99000000</v>
      </c>
      <c r="D133" s="5">
        <v>6</v>
      </c>
      <c r="E133" s="31">
        <v>10</v>
      </c>
      <c r="F133" s="7"/>
      <c r="G133" s="7">
        <f t="shared" si="4"/>
        <v>4950000</v>
      </c>
      <c r="H133" s="7">
        <f>C133-F133-G133</f>
        <v>94050000</v>
      </c>
      <c r="I133" s="32"/>
      <c r="J133" s="32"/>
      <c r="K133" s="32"/>
      <c r="L133" s="32"/>
      <c r="M133" s="32"/>
      <c r="N133" s="32"/>
      <c r="O133" s="32"/>
      <c r="P133" s="34"/>
      <c r="R133" s="37"/>
    </row>
    <row r="134" spans="1:18" ht="22.5">
      <c r="A134" s="28">
        <v>302</v>
      </c>
      <c r="B134" s="29" t="s">
        <v>87</v>
      </c>
      <c r="C134" s="30">
        <v>16010000</v>
      </c>
      <c r="D134" s="5">
        <v>4</v>
      </c>
      <c r="E134" s="31">
        <v>10</v>
      </c>
      <c r="F134" s="7"/>
      <c r="G134" s="7">
        <f t="shared" si="4"/>
        <v>533666.6666666666</v>
      </c>
      <c r="H134" s="7">
        <f>C134-F134-G134</f>
        <v>15476333.333333334</v>
      </c>
      <c r="I134" s="32"/>
      <c r="J134" s="32"/>
      <c r="K134" s="32"/>
      <c r="L134" s="32"/>
      <c r="M134" s="32"/>
      <c r="N134" s="32"/>
      <c r="O134" s="32"/>
      <c r="P134" s="34"/>
      <c r="R134" s="37"/>
    </row>
    <row r="135" spans="1:16" ht="23.25" thickBot="1">
      <c r="A135" s="58"/>
      <c r="B135" s="59"/>
      <c r="C135" s="9">
        <f>SUM(C4:C134)</f>
        <v>1075797200</v>
      </c>
      <c r="D135" s="5">
        <f>'892'!D132+6+6</f>
        <v>12</v>
      </c>
      <c r="E135" s="9">
        <f>SUM(E4:E134)</f>
        <v>1136</v>
      </c>
      <c r="F135" s="7">
        <f>SUM(F4:F131)</f>
        <v>83879204.16666664</v>
      </c>
      <c r="G135" s="7">
        <f>SUM(G4:G134)</f>
        <v>111134866.66666667</v>
      </c>
      <c r="H135" s="9">
        <f>SUM(H4:H131)</f>
        <v>671176570.8333334</v>
      </c>
      <c r="I135" s="9">
        <f aca="true" t="shared" si="5" ref="I135:P135">SUM(I4:I127)</f>
        <v>0</v>
      </c>
      <c r="J135" s="9">
        <f t="shared" si="5"/>
        <v>0</v>
      </c>
      <c r="K135" s="9">
        <f t="shared" si="5"/>
        <v>0</v>
      </c>
      <c r="L135" s="9">
        <f t="shared" si="5"/>
        <v>0</v>
      </c>
      <c r="M135" s="9">
        <f t="shared" si="5"/>
        <v>0</v>
      </c>
      <c r="N135" s="9">
        <f t="shared" si="5"/>
        <v>0</v>
      </c>
      <c r="O135" s="9">
        <f t="shared" si="5"/>
        <v>0</v>
      </c>
      <c r="P135" s="9">
        <f t="shared" si="5"/>
        <v>0</v>
      </c>
    </row>
  </sheetData>
  <sheetProtection/>
  <mergeCells count="3">
    <mergeCell ref="A1:P1"/>
    <mergeCell ref="A2:P2"/>
    <mergeCell ref="A135:B135"/>
  </mergeCells>
  <printOptions horizontalCentered="1"/>
  <pageMargins left="0.11811023622047245" right="0.11811023622047245" top="0" bottom="0" header="0.5118110236220472" footer="0.5118110236220472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R148"/>
  <sheetViews>
    <sheetView rightToLeft="1" zoomScalePageLayoutView="0" workbookViewId="0" topLeftCell="A1">
      <pane ySplit="3" topLeftCell="A115" activePane="bottomLeft" state="frozen"/>
      <selection pane="topLeft" activeCell="A1" sqref="A1"/>
      <selection pane="bottomLeft" activeCell="A126" sqref="A126:IV126"/>
    </sheetView>
  </sheetViews>
  <sheetFormatPr defaultColWidth="9.140625" defaultRowHeight="12.75"/>
  <cols>
    <col min="1" max="1" width="7.57421875" style="1" bestFit="1" customWidth="1"/>
    <col min="2" max="2" width="25.28125" style="1" bestFit="1" customWidth="1"/>
    <col min="3" max="3" width="15.57421875" style="1" bestFit="1" customWidth="1"/>
    <col min="4" max="4" width="7.7109375" style="1" bestFit="1" customWidth="1"/>
    <col min="5" max="5" width="8.7109375" style="1" bestFit="1" customWidth="1"/>
    <col min="6" max="6" width="14.7109375" style="1" bestFit="1" customWidth="1"/>
    <col min="7" max="7" width="17.00390625" style="1" bestFit="1" customWidth="1"/>
    <col min="8" max="8" width="13.8515625" style="1" bestFit="1" customWidth="1"/>
    <col min="9" max="9" width="15.7109375" style="1" hidden="1" customWidth="1"/>
    <col min="10" max="16" width="4.28125" style="1" hidden="1" customWidth="1"/>
    <col min="17" max="17" width="13.421875" style="1" bestFit="1" customWidth="1"/>
    <col min="18" max="18" width="16.57421875" style="1" bestFit="1" customWidth="1"/>
    <col min="19" max="19" width="14.8515625" style="1" bestFit="1" customWidth="1"/>
    <col min="20" max="16384" width="9.140625" style="1" customWidth="1"/>
  </cols>
  <sheetData>
    <row r="1" spans="1:16" ht="22.5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3.25" thickBot="1">
      <c r="A2" s="60" t="s">
        <v>92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26" customFormat="1" ht="22.5">
      <c r="A3" s="27" t="s">
        <v>0</v>
      </c>
      <c r="B3" s="20" t="s">
        <v>1</v>
      </c>
      <c r="C3" s="20" t="s">
        <v>82</v>
      </c>
      <c r="D3" s="21" t="s">
        <v>60</v>
      </c>
      <c r="E3" s="21" t="s">
        <v>68</v>
      </c>
      <c r="F3" s="22" t="s">
        <v>73</v>
      </c>
      <c r="G3" s="22" t="s">
        <v>85</v>
      </c>
      <c r="H3" s="22" t="s">
        <v>62</v>
      </c>
      <c r="I3" s="23" t="s">
        <v>69</v>
      </c>
      <c r="J3" s="24">
        <v>1</v>
      </c>
      <c r="K3" s="24">
        <v>2</v>
      </c>
      <c r="L3" s="24">
        <v>3</v>
      </c>
      <c r="M3" s="24">
        <v>4</v>
      </c>
      <c r="N3" s="24">
        <v>5</v>
      </c>
      <c r="O3" s="24">
        <v>6</v>
      </c>
      <c r="P3" s="25">
        <v>7</v>
      </c>
    </row>
    <row r="4" spans="1:16" ht="22.5">
      <c r="A4" s="11">
        <v>5</v>
      </c>
      <c r="B4" s="5" t="s">
        <v>36</v>
      </c>
      <c r="C4" s="6">
        <v>2100000</v>
      </c>
      <c r="D4" s="5">
        <f>'902'!D4+12</f>
        <v>47</v>
      </c>
      <c r="E4" s="5">
        <v>10</v>
      </c>
      <c r="F4" s="7">
        <f>'902'!F4+'902'!G4</f>
        <v>612500</v>
      </c>
      <c r="G4" s="7">
        <f>C4/E4</f>
        <v>210000</v>
      </c>
      <c r="H4" s="7">
        <f aca="true" t="shared" si="0" ref="H4:H67">C4-F4-G4</f>
        <v>1277500</v>
      </c>
      <c r="I4" s="2"/>
      <c r="J4" s="2"/>
      <c r="K4" s="2"/>
      <c r="L4" s="2"/>
      <c r="M4" s="2"/>
      <c r="N4" s="2"/>
      <c r="O4" s="2"/>
      <c r="P4" s="3"/>
    </row>
    <row r="5" spans="1:16" ht="22.5">
      <c r="A5" s="11">
        <v>7</v>
      </c>
      <c r="B5" s="7" t="s">
        <v>10</v>
      </c>
      <c r="C5" s="6">
        <v>1400000</v>
      </c>
      <c r="D5" s="5">
        <f>'902'!D5+12</f>
        <v>47</v>
      </c>
      <c r="E5" s="5">
        <v>4</v>
      </c>
      <c r="F5" s="7">
        <f>'902'!F5+'902'!G5</f>
        <v>1020833.3333333333</v>
      </c>
      <c r="G5" s="7">
        <f aca="true" t="shared" si="1" ref="G5:G68">C5/E5</f>
        <v>350000</v>
      </c>
      <c r="H5" s="7">
        <f t="shared" si="0"/>
        <v>29166.666666666744</v>
      </c>
      <c r="I5" s="2"/>
      <c r="J5" s="2"/>
      <c r="K5" s="2"/>
      <c r="L5" s="2"/>
      <c r="M5" s="2"/>
      <c r="N5" s="2"/>
      <c r="O5" s="2"/>
      <c r="P5" s="3"/>
    </row>
    <row r="6" spans="1:16" ht="22.5">
      <c r="A6" s="11">
        <v>9</v>
      </c>
      <c r="B6" s="7" t="s">
        <v>11</v>
      </c>
      <c r="C6" s="6">
        <v>3500000</v>
      </c>
      <c r="D6" s="5">
        <f>'902'!D6+12</f>
        <v>47</v>
      </c>
      <c r="E6" s="5">
        <v>10</v>
      </c>
      <c r="F6" s="7">
        <f>'902'!F6+'902'!G6</f>
        <v>1020833.3333333333</v>
      </c>
      <c r="G6" s="7">
        <f t="shared" si="1"/>
        <v>350000</v>
      </c>
      <c r="H6" s="7">
        <f t="shared" si="0"/>
        <v>2129166.666666667</v>
      </c>
      <c r="I6" s="2"/>
      <c r="J6" s="2"/>
      <c r="K6" s="2"/>
      <c r="L6" s="2"/>
      <c r="M6" s="2"/>
      <c r="N6" s="2"/>
      <c r="O6" s="2"/>
      <c r="P6" s="3"/>
    </row>
    <row r="7" spans="1:16" ht="22.5">
      <c r="A7" s="11">
        <v>9</v>
      </c>
      <c r="B7" s="7" t="s">
        <v>12</v>
      </c>
      <c r="C7" s="6">
        <v>620000</v>
      </c>
      <c r="D7" s="5">
        <f>'902'!D7+12</f>
        <v>47</v>
      </c>
      <c r="E7" s="5">
        <v>10</v>
      </c>
      <c r="F7" s="7">
        <f>'902'!F7+'902'!G7</f>
        <v>180833.33333333334</v>
      </c>
      <c r="G7" s="7">
        <f t="shared" si="1"/>
        <v>62000</v>
      </c>
      <c r="H7" s="7">
        <f t="shared" si="0"/>
        <v>377166.6666666666</v>
      </c>
      <c r="I7" s="2"/>
      <c r="J7" s="2"/>
      <c r="K7" s="2"/>
      <c r="L7" s="2"/>
      <c r="M7" s="2"/>
      <c r="N7" s="2"/>
      <c r="O7" s="2"/>
      <c r="P7" s="3"/>
    </row>
    <row r="8" spans="1:16" ht="22.5">
      <c r="A8" s="11">
        <v>9</v>
      </c>
      <c r="B8" s="7" t="s">
        <v>12</v>
      </c>
      <c r="C8" s="6">
        <v>620000</v>
      </c>
      <c r="D8" s="5">
        <f>'902'!D8+12</f>
        <v>47</v>
      </c>
      <c r="E8" s="5">
        <v>10</v>
      </c>
      <c r="F8" s="7">
        <f>'902'!F8+'902'!G8</f>
        <v>180833.33333333334</v>
      </c>
      <c r="G8" s="7">
        <f t="shared" si="1"/>
        <v>62000</v>
      </c>
      <c r="H8" s="7">
        <f t="shared" si="0"/>
        <v>377166.6666666666</v>
      </c>
      <c r="I8" s="2"/>
      <c r="J8" s="2"/>
      <c r="K8" s="2"/>
      <c r="L8" s="2"/>
      <c r="M8" s="2"/>
      <c r="N8" s="2"/>
      <c r="O8" s="2"/>
      <c r="P8" s="3"/>
    </row>
    <row r="9" spans="1:16" ht="22.5">
      <c r="A9" s="11">
        <v>9</v>
      </c>
      <c r="B9" s="7" t="s">
        <v>12</v>
      </c>
      <c r="C9" s="6">
        <v>620000</v>
      </c>
      <c r="D9" s="5">
        <f>'902'!D9+12</f>
        <v>47</v>
      </c>
      <c r="E9" s="5">
        <v>10</v>
      </c>
      <c r="F9" s="7">
        <f>'902'!F9+'902'!G9</f>
        <v>180833.33333333334</v>
      </c>
      <c r="G9" s="7">
        <f t="shared" si="1"/>
        <v>62000</v>
      </c>
      <c r="H9" s="7">
        <f t="shared" si="0"/>
        <v>377166.6666666666</v>
      </c>
      <c r="I9" s="2"/>
      <c r="J9" s="2"/>
      <c r="K9" s="2"/>
      <c r="L9" s="2"/>
      <c r="M9" s="2"/>
      <c r="N9" s="2"/>
      <c r="O9" s="2"/>
      <c r="P9" s="3"/>
    </row>
    <row r="10" spans="1:16" ht="22.5">
      <c r="A10" s="11">
        <v>9</v>
      </c>
      <c r="B10" s="7" t="s">
        <v>12</v>
      </c>
      <c r="C10" s="6">
        <v>620000</v>
      </c>
      <c r="D10" s="5">
        <f>'902'!D10+12</f>
        <v>47</v>
      </c>
      <c r="E10" s="5">
        <v>10</v>
      </c>
      <c r="F10" s="7">
        <f>'902'!F10+'902'!G10</f>
        <v>180833.33333333334</v>
      </c>
      <c r="G10" s="7">
        <f t="shared" si="1"/>
        <v>62000</v>
      </c>
      <c r="H10" s="7">
        <f t="shared" si="0"/>
        <v>377166.6666666666</v>
      </c>
      <c r="I10" s="2"/>
      <c r="J10" s="2"/>
      <c r="K10" s="2"/>
      <c r="L10" s="2"/>
      <c r="M10" s="2"/>
      <c r="N10" s="2"/>
      <c r="O10" s="2"/>
      <c r="P10" s="3"/>
    </row>
    <row r="11" spans="1:16" ht="22.5">
      <c r="A11" s="11">
        <v>9</v>
      </c>
      <c r="B11" s="7" t="s">
        <v>13</v>
      </c>
      <c r="C11" s="8">
        <v>1450000</v>
      </c>
      <c r="D11" s="5">
        <f>'902'!D11+12</f>
        <v>47</v>
      </c>
      <c r="E11" s="5">
        <v>10</v>
      </c>
      <c r="F11" s="7">
        <f>'902'!F11+'902'!G11</f>
        <v>422916.6666666666</v>
      </c>
      <c r="G11" s="7">
        <f t="shared" si="1"/>
        <v>145000</v>
      </c>
      <c r="H11" s="7">
        <f t="shared" si="0"/>
        <v>882083.3333333334</v>
      </c>
      <c r="I11" s="2"/>
      <c r="J11" s="2"/>
      <c r="K11" s="2"/>
      <c r="L11" s="2"/>
      <c r="M11" s="2"/>
      <c r="N11" s="2"/>
      <c r="O11" s="2"/>
      <c r="P11" s="3"/>
    </row>
    <row r="12" spans="1:16" ht="22.5">
      <c r="A12" s="11">
        <v>9</v>
      </c>
      <c r="B12" s="7" t="s">
        <v>14</v>
      </c>
      <c r="C12" s="6">
        <v>1350000</v>
      </c>
      <c r="D12" s="5">
        <f>'902'!D12+12</f>
        <v>47</v>
      </c>
      <c r="E12" s="5">
        <v>10</v>
      </c>
      <c r="F12" s="7">
        <f>'902'!F12+'902'!G12</f>
        <v>393750</v>
      </c>
      <c r="G12" s="7">
        <f t="shared" si="1"/>
        <v>135000</v>
      </c>
      <c r="H12" s="7">
        <f t="shared" si="0"/>
        <v>821250</v>
      </c>
      <c r="I12" s="2"/>
      <c r="J12" s="2"/>
      <c r="K12" s="2"/>
      <c r="L12" s="2"/>
      <c r="M12" s="2"/>
      <c r="N12" s="2"/>
      <c r="O12" s="2"/>
      <c r="P12" s="3"/>
    </row>
    <row r="13" spans="1:16" ht="22.5">
      <c r="A13" s="11">
        <v>9</v>
      </c>
      <c r="B13" s="7" t="s">
        <v>15</v>
      </c>
      <c r="C13" s="6">
        <v>1450000</v>
      </c>
      <c r="D13" s="5">
        <f>'902'!D13+12</f>
        <v>47</v>
      </c>
      <c r="E13" s="5">
        <v>10</v>
      </c>
      <c r="F13" s="7">
        <f>'902'!F13+'902'!G13</f>
        <v>422916.6666666666</v>
      </c>
      <c r="G13" s="7">
        <f t="shared" si="1"/>
        <v>145000</v>
      </c>
      <c r="H13" s="7">
        <f t="shared" si="0"/>
        <v>882083.3333333334</v>
      </c>
      <c r="I13" s="2"/>
      <c r="J13" s="2"/>
      <c r="K13" s="2"/>
      <c r="L13" s="2"/>
      <c r="M13" s="2"/>
      <c r="N13" s="2"/>
      <c r="O13" s="2"/>
      <c r="P13" s="3"/>
    </row>
    <row r="14" spans="1:16" ht="22.5">
      <c r="A14" s="11">
        <v>11</v>
      </c>
      <c r="B14" s="5" t="s">
        <v>17</v>
      </c>
      <c r="C14" s="6">
        <v>1200000</v>
      </c>
      <c r="D14" s="5">
        <f>'902'!D14+12</f>
        <v>47</v>
      </c>
      <c r="E14" s="5">
        <v>4</v>
      </c>
      <c r="F14" s="7">
        <f>'902'!F14+'902'!G14</f>
        <v>875000</v>
      </c>
      <c r="G14" s="7">
        <f t="shared" si="1"/>
        <v>300000</v>
      </c>
      <c r="H14" s="7">
        <f t="shared" si="0"/>
        <v>25000</v>
      </c>
      <c r="I14" s="2"/>
      <c r="J14" s="2"/>
      <c r="K14" s="2"/>
      <c r="L14" s="2"/>
      <c r="M14" s="2"/>
      <c r="N14" s="2"/>
      <c r="O14" s="2"/>
      <c r="P14" s="3"/>
    </row>
    <row r="15" spans="1:16" ht="22.5">
      <c r="A15" s="11">
        <v>11</v>
      </c>
      <c r="B15" s="5" t="s">
        <v>17</v>
      </c>
      <c r="C15" s="6">
        <v>1200000</v>
      </c>
      <c r="D15" s="5">
        <f>'902'!D15+12</f>
        <v>47</v>
      </c>
      <c r="E15" s="5">
        <v>4</v>
      </c>
      <c r="F15" s="7">
        <f>'902'!F15+'902'!G15</f>
        <v>875000</v>
      </c>
      <c r="G15" s="7">
        <f t="shared" si="1"/>
        <v>300000</v>
      </c>
      <c r="H15" s="7">
        <f t="shared" si="0"/>
        <v>25000</v>
      </c>
      <c r="I15" s="2"/>
      <c r="J15" s="2"/>
      <c r="K15" s="2"/>
      <c r="L15" s="2"/>
      <c r="M15" s="2"/>
      <c r="N15" s="2"/>
      <c r="O15" s="2"/>
      <c r="P15" s="3"/>
    </row>
    <row r="16" spans="1:16" ht="22.5">
      <c r="A16" s="11">
        <v>11</v>
      </c>
      <c r="B16" s="7" t="s">
        <v>16</v>
      </c>
      <c r="C16" s="6">
        <v>4000000</v>
      </c>
      <c r="D16" s="5">
        <f>'902'!D16+12</f>
        <v>47</v>
      </c>
      <c r="E16" s="5">
        <v>4</v>
      </c>
      <c r="F16" s="7">
        <f>'902'!F16+'902'!G16</f>
        <v>2916666.6666666665</v>
      </c>
      <c r="G16" s="7">
        <f t="shared" si="1"/>
        <v>1000000</v>
      </c>
      <c r="H16" s="7">
        <f t="shared" si="0"/>
        <v>83333.33333333349</v>
      </c>
      <c r="I16" s="2"/>
      <c r="J16" s="2"/>
      <c r="K16" s="2"/>
      <c r="L16" s="2"/>
      <c r="M16" s="2"/>
      <c r="N16" s="2"/>
      <c r="O16" s="2"/>
      <c r="P16" s="3"/>
    </row>
    <row r="17" spans="1:16" ht="22.5">
      <c r="A17" s="11">
        <v>11</v>
      </c>
      <c r="B17" s="7" t="s">
        <v>16</v>
      </c>
      <c r="C17" s="6">
        <v>4000000</v>
      </c>
      <c r="D17" s="5">
        <f>'902'!D17+12</f>
        <v>47</v>
      </c>
      <c r="E17" s="5">
        <v>4</v>
      </c>
      <c r="F17" s="7">
        <f>'902'!F17+'902'!G17</f>
        <v>2916666.6666666665</v>
      </c>
      <c r="G17" s="7">
        <f t="shared" si="1"/>
        <v>1000000</v>
      </c>
      <c r="H17" s="7">
        <f t="shared" si="0"/>
        <v>83333.33333333349</v>
      </c>
      <c r="I17" s="2"/>
      <c r="J17" s="2"/>
      <c r="K17" s="2"/>
      <c r="L17" s="2"/>
      <c r="M17" s="2"/>
      <c r="N17" s="2"/>
      <c r="O17" s="2"/>
      <c r="P17" s="3"/>
    </row>
    <row r="18" spans="1:16" ht="22.5">
      <c r="A18" s="11">
        <v>11</v>
      </c>
      <c r="B18" s="5" t="s">
        <v>18</v>
      </c>
      <c r="C18" s="6">
        <v>50000</v>
      </c>
      <c r="D18" s="5">
        <f>'902'!D18+12</f>
        <v>47</v>
      </c>
      <c r="E18" s="5">
        <v>4</v>
      </c>
      <c r="F18" s="7">
        <f>'902'!F18+'902'!G18</f>
        <v>36458.333333333336</v>
      </c>
      <c r="G18" s="7">
        <f t="shared" si="1"/>
        <v>12500</v>
      </c>
      <c r="H18" s="7">
        <f t="shared" si="0"/>
        <v>1041.6666666666642</v>
      </c>
      <c r="I18" s="2"/>
      <c r="J18" s="2"/>
      <c r="K18" s="2"/>
      <c r="L18" s="2"/>
      <c r="M18" s="2"/>
      <c r="N18" s="2"/>
      <c r="O18" s="2"/>
      <c r="P18" s="3"/>
    </row>
    <row r="19" spans="1:16" ht="22.5">
      <c r="A19" s="11">
        <v>11</v>
      </c>
      <c r="B19" s="5" t="s">
        <v>18</v>
      </c>
      <c r="C19" s="6">
        <v>50000</v>
      </c>
      <c r="D19" s="5">
        <f>'902'!D19+12</f>
        <v>47</v>
      </c>
      <c r="E19" s="5">
        <v>4</v>
      </c>
      <c r="F19" s="7">
        <f>'902'!F19+'902'!G19</f>
        <v>36458.333333333336</v>
      </c>
      <c r="G19" s="7">
        <f t="shared" si="1"/>
        <v>12500</v>
      </c>
      <c r="H19" s="7">
        <f t="shared" si="0"/>
        <v>1041.6666666666642</v>
      </c>
      <c r="I19" s="2"/>
      <c r="J19" s="2"/>
      <c r="K19" s="2"/>
      <c r="L19" s="2"/>
      <c r="M19" s="2"/>
      <c r="N19" s="2"/>
      <c r="O19" s="2"/>
      <c r="P19" s="3"/>
    </row>
    <row r="20" spans="1:16" ht="22.5">
      <c r="A20" s="11">
        <v>11</v>
      </c>
      <c r="B20" s="5" t="s">
        <v>19</v>
      </c>
      <c r="C20" s="6">
        <v>200000</v>
      </c>
      <c r="D20" s="5">
        <f>'902'!D20+12</f>
        <v>47</v>
      </c>
      <c r="E20" s="5">
        <v>4</v>
      </c>
      <c r="F20" s="7">
        <f>'902'!F20+'902'!G20</f>
        <v>145833.33333333334</v>
      </c>
      <c r="G20" s="7">
        <f t="shared" si="1"/>
        <v>50000</v>
      </c>
      <c r="H20" s="7">
        <f t="shared" si="0"/>
        <v>4166.666666666657</v>
      </c>
      <c r="I20" s="2"/>
      <c r="J20" s="2"/>
      <c r="K20" s="2"/>
      <c r="L20" s="2"/>
      <c r="M20" s="2"/>
      <c r="N20" s="2"/>
      <c r="O20" s="2"/>
      <c r="P20" s="3"/>
    </row>
    <row r="21" spans="1:16" ht="22.5">
      <c r="A21" s="11">
        <v>11</v>
      </c>
      <c r="B21" s="5" t="s">
        <v>19</v>
      </c>
      <c r="C21" s="6">
        <v>200000</v>
      </c>
      <c r="D21" s="5">
        <f>'902'!D21+12</f>
        <v>47</v>
      </c>
      <c r="E21" s="5">
        <v>4</v>
      </c>
      <c r="F21" s="7">
        <f>'902'!F21+'902'!G21</f>
        <v>145833.33333333334</v>
      </c>
      <c r="G21" s="7">
        <f t="shared" si="1"/>
        <v>50000</v>
      </c>
      <c r="H21" s="7">
        <f t="shared" si="0"/>
        <v>4166.666666666657</v>
      </c>
      <c r="I21" s="2"/>
      <c r="J21" s="2"/>
      <c r="K21" s="2"/>
      <c r="L21" s="2"/>
      <c r="M21" s="2"/>
      <c r="N21" s="2"/>
      <c r="O21" s="2"/>
      <c r="P21" s="3"/>
    </row>
    <row r="22" spans="1:16" ht="22.5">
      <c r="A22" s="11">
        <v>12</v>
      </c>
      <c r="B22" s="5" t="s">
        <v>20</v>
      </c>
      <c r="C22" s="6">
        <v>600000</v>
      </c>
      <c r="D22" s="5">
        <f>'902'!D22+12</f>
        <v>47</v>
      </c>
      <c r="E22" s="5">
        <v>10</v>
      </c>
      <c r="F22" s="7">
        <f>'902'!F22+'902'!G22</f>
        <v>175000</v>
      </c>
      <c r="G22" s="7">
        <f t="shared" si="1"/>
        <v>60000</v>
      </c>
      <c r="H22" s="7">
        <f t="shared" si="0"/>
        <v>365000</v>
      </c>
      <c r="I22" s="2"/>
      <c r="J22" s="2"/>
      <c r="K22" s="2"/>
      <c r="L22" s="2"/>
      <c r="M22" s="2"/>
      <c r="N22" s="2"/>
      <c r="O22" s="2"/>
      <c r="P22" s="3"/>
    </row>
    <row r="23" spans="1:16" ht="22.5">
      <c r="A23" s="11">
        <v>12</v>
      </c>
      <c r="B23" s="5" t="s">
        <v>20</v>
      </c>
      <c r="C23" s="6">
        <v>600000</v>
      </c>
      <c r="D23" s="5">
        <f>'902'!D23+12</f>
        <v>47</v>
      </c>
      <c r="E23" s="5">
        <v>10</v>
      </c>
      <c r="F23" s="7">
        <f>'902'!F23+'902'!G23</f>
        <v>175000</v>
      </c>
      <c r="G23" s="7">
        <f t="shared" si="1"/>
        <v>60000</v>
      </c>
      <c r="H23" s="7">
        <f t="shared" si="0"/>
        <v>365000</v>
      </c>
      <c r="I23" s="2"/>
      <c r="J23" s="2"/>
      <c r="K23" s="2"/>
      <c r="L23" s="2"/>
      <c r="M23" s="2"/>
      <c r="N23" s="2"/>
      <c r="O23" s="2"/>
      <c r="P23" s="3"/>
    </row>
    <row r="24" spans="1:16" ht="22.5">
      <c r="A24" s="11">
        <v>12</v>
      </c>
      <c r="B24" s="7" t="s">
        <v>21</v>
      </c>
      <c r="C24" s="6">
        <f>7490000-1200000</f>
        <v>6290000</v>
      </c>
      <c r="D24" s="5">
        <f>'902'!D24+12</f>
        <v>47</v>
      </c>
      <c r="E24" s="5">
        <v>10</v>
      </c>
      <c r="F24" s="7">
        <f>'902'!F24+'902'!G24</f>
        <v>1834583.3333333335</v>
      </c>
      <c r="G24" s="7">
        <f t="shared" si="1"/>
        <v>629000</v>
      </c>
      <c r="H24" s="7">
        <f t="shared" si="0"/>
        <v>3826416.666666666</v>
      </c>
      <c r="I24" s="2"/>
      <c r="J24" s="2"/>
      <c r="K24" s="2"/>
      <c r="L24" s="2"/>
      <c r="M24" s="2"/>
      <c r="N24" s="2"/>
      <c r="O24" s="2"/>
      <c r="P24" s="3"/>
    </row>
    <row r="25" spans="1:16" ht="22.5">
      <c r="A25" s="11">
        <v>14</v>
      </c>
      <c r="B25" s="5" t="s">
        <v>22</v>
      </c>
      <c r="C25" s="6">
        <v>400000</v>
      </c>
      <c r="D25" s="5">
        <f>'902'!D25+12</f>
        <v>47</v>
      </c>
      <c r="E25" s="5">
        <v>10</v>
      </c>
      <c r="F25" s="7">
        <f>'902'!F25+'902'!G25</f>
        <v>116666.66666666666</v>
      </c>
      <c r="G25" s="7">
        <f t="shared" si="1"/>
        <v>40000</v>
      </c>
      <c r="H25" s="7">
        <f t="shared" si="0"/>
        <v>243333.33333333337</v>
      </c>
      <c r="I25" s="2"/>
      <c r="J25" s="2"/>
      <c r="K25" s="2"/>
      <c r="L25" s="2"/>
      <c r="M25" s="2"/>
      <c r="N25" s="2"/>
      <c r="O25" s="2"/>
      <c r="P25" s="3"/>
    </row>
    <row r="26" spans="1:16" ht="22.5">
      <c r="A26" s="11">
        <v>14</v>
      </c>
      <c r="B26" s="5" t="s">
        <v>23</v>
      </c>
      <c r="C26" s="6">
        <v>2500000</v>
      </c>
      <c r="D26" s="5">
        <f>'902'!D26+12</f>
        <v>47</v>
      </c>
      <c r="E26" s="5">
        <v>10</v>
      </c>
      <c r="F26" s="7">
        <f>'902'!F26+'902'!G26</f>
        <v>729166.6666666666</v>
      </c>
      <c r="G26" s="7">
        <f t="shared" si="1"/>
        <v>250000</v>
      </c>
      <c r="H26" s="7">
        <f t="shared" si="0"/>
        <v>1520833.3333333335</v>
      </c>
      <c r="I26" s="2"/>
      <c r="J26" s="2"/>
      <c r="K26" s="2"/>
      <c r="L26" s="2"/>
      <c r="M26" s="2"/>
      <c r="N26" s="2"/>
      <c r="O26" s="2"/>
      <c r="P26" s="3"/>
    </row>
    <row r="27" spans="1:16" ht="22.5">
      <c r="A27" s="11">
        <v>15</v>
      </c>
      <c r="B27" s="5" t="s">
        <v>24</v>
      </c>
      <c r="C27" s="6">
        <v>10940000</v>
      </c>
      <c r="D27" s="5">
        <f>'902'!D27+12</f>
        <v>47</v>
      </c>
      <c r="E27" s="5">
        <v>10</v>
      </c>
      <c r="F27" s="7">
        <f>'902'!F27+'902'!G27</f>
        <v>3190833.3333333335</v>
      </c>
      <c r="G27" s="7">
        <f t="shared" si="1"/>
        <v>1094000</v>
      </c>
      <c r="H27" s="7">
        <f t="shared" si="0"/>
        <v>6655166.666666666</v>
      </c>
      <c r="I27" s="2"/>
      <c r="J27" s="2"/>
      <c r="K27" s="2"/>
      <c r="L27" s="2"/>
      <c r="M27" s="2"/>
      <c r="N27" s="2"/>
      <c r="O27" s="2"/>
      <c r="P27" s="3"/>
    </row>
    <row r="28" spans="1:16" ht="22.5">
      <c r="A28" s="11">
        <v>33</v>
      </c>
      <c r="B28" s="5" t="s">
        <v>25</v>
      </c>
      <c r="C28" s="6">
        <v>1500000</v>
      </c>
      <c r="D28" s="5">
        <f>'902'!D28+12</f>
        <v>46</v>
      </c>
      <c r="E28" s="5">
        <v>10</v>
      </c>
      <c r="F28" s="7">
        <f>'902'!F28+'902'!G28</f>
        <v>425000</v>
      </c>
      <c r="G28" s="7">
        <f t="shared" si="1"/>
        <v>150000</v>
      </c>
      <c r="H28" s="7">
        <f t="shared" si="0"/>
        <v>925000</v>
      </c>
      <c r="I28" s="2"/>
      <c r="J28" s="2"/>
      <c r="K28" s="2"/>
      <c r="L28" s="2"/>
      <c r="M28" s="2"/>
      <c r="N28" s="2"/>
      <c r="O28" s="2"/>
      <c r="P28" s="3"/>
    </row>
    <row r="29" spans="1:16" ht="22.5">
      <c r="A29" s="11">
        <v>33</v>
      </c>
      <c r="B29" s="5" t="s">
        <v>20</v>
      </c>
      <c r="C29" s="6">
        <v>180000</v>
      </c>
      <c r="D29" s="5">
        <f>'902'!D29+12</f>
        <v>46</v>
      </c>
      <c r="E29" s="5">
        <v>10</v>
      </c>
      <c r="F29" s="7">
        <f>'902'!F29+'902'!G29</f>
        <v>51000</v>
      </c>
      <c r="G29" s="7">
        <f t="shared" si="1"/>
        <v>18000</v>
      </c>
      <c r="H29" s="7">
        <f t="shared" si="0"/>
        <v>111000</v>
      </c>
      <c r="I29" s="2"/>
      <c r="J29" s="2"/>
      <c r="K29" s="2"/>
      <c r="L29" s="2"/>
      <c r="M29" s="2"/>
      <c r="N29" s="2"/>
      <c r="O29" s="2"/>
      <c r="P29" s="3"/>
    </row>
    <row r="30" spans="1:16" ht="22.5">
      <c r="A30" s="11">
        <v>56</v>
      </c>
      <c r="B30" s="5" t="s">
        <v>26</v>
      </c>
      <c r="C30" s="6">
        <v>752500</v>
      </c>
      <c r="D30" s="5">
        <f>'902'!D30+12</f>
        <v>46</v>
      </c>
      <c r="E30" s="5">
        <v>10</v>
      </c>
      <c r="F30" s="7">
        <f>'902'!F30+'902'!G30</f>
        <v>213208.33333333334</v>
      </c>
      <c r="G30" s="7">
        <f t="shared" si="1"/>
        <v>75250</v>
      </c>
      <c r="H30" s="7">
        <f t="shared" si="0"/>
        <v>464041.6666666666</v>
      </c>
      <c r="I30" s="2"/>
      <c r="J30" s="2"/>
      <c r="K30" s="2"/>
      <c r="L30" s="2"/>
      <c r="M30" s="2"/>
      <c r="N30" s="2"/>
      <c r="O30" s="2"/>
      <c r="P30" s="3"/>
    </row>
    <row r="31" spans="1:16" ht="22.5">
      <c r="A31" s="11">
        <v>56</v>
      </c>
      <c r="B31" s="5" t="s">
        <v>26</v>
      </c>
      <c r="C31" s="6">
        <v>752500</v>
      </c>
      <c r="D31" s="5">
        <f>'902'!D31+12</f>
        <v>46</v>
      </c>
      <c r="E31" s="5">
        <v>10</v>
      </c>
      <c r="F31" s="7">
        <f>'902'!F31+'902'!G31</f>
        <v>213208.33333333334</v>
      </c>
      <c r="G31" s="7">
        <f t="shared" si="1"/>
        <v>75250</v>
      </c>
      <c r="H31" s="7">
        <f t="shared" si="0"/>
        <v>464041.6666666666</v>
      </c>
      <c r="I31" s="2"/>
      <c r="J31" s="2"/>
      <c r="K31" s="2"/>
      <c r="L31" s="2"/>
      <c r="M31" s="2"/>
      <c r="N31" s="2"/>
      <c r="O31" s="2"/>
      <c r="P31" s="3"/>
    </row>
    <row r="32" spans="1:16" ht="22.5">
      <c r="A32" s="11">
        <v>56</v>
      </c>
      <c r="B32" s="5" t="s">
        <v>4</v>
      </c>
      <c r="C32" s="6">
        <v>850000</v>
      </c>
      <c r="D32" s="5">
        <f>'902'!D32+12</f>
        <v>46</v>
      </c>
      <c r="E32" s="5">
        <v>10</v>
      </c>
      <c r="F32" s="7">
        <f>'902'!F32+'902'!G32</f>
        <v>240833.3333333333</v>
      </c>
      <c r="G32" s="7">
        <f t="shared" si="1"/>
        <v>85000</v>
      </c>
      <c r="H32" s="7">
        <f t="shared" si="0"/>
        <v>524166.66666666674</v>
      </c>
      <c r="I32" s="2"/>
      <c r="J32" s="2"/>
      <c r="K32" s="2"/>
      <c r="L32" s="2"/>
      <c r="M32" s="2"/>
      <c r="N32" s="2"/>
      <c r="O32" s="2"/>
      <c r="P32" s="3"/>
    </row>
    <row r="33" spans="1:16" ht="22.5">
      <c r="A33" s="11">
        <v>56</v>
      </c>
      <c r="B33" s="5" t="s">
        <v>4</v>
      </c>
      <c r="C33" s="6">
        <v>850000</v>
      </c>
      <c r="D33" s="5">
        <f>'902'!D33+12</f>
        <v>46</v>
      </c>
      <c r="E33" s="5">
        <v>10</v>
      </c>
      <c r="F33" s="7">
        <f>'902'!F33+'902'!G33</f>
        <v>240833.3333333333</v>
      </c>
      <c r="G33" s="7">
        <f t="shared" si="1"/>
        <v>85000</v>
      </c>
      <c r="H33" s="7">
        <f t="shared" si="0"/>
        <v>524166.66666666674</v>
      </c>
      <c r="I33" s="2"/>
      <c r="J33" s="2"/>
      <c r="K33" s="2"/>
      <c r="L33" s="2"/>
      <c r="M33" s="2"/>
      <c r="N33" s="2"/>
      <c r="O33" s="2"/>
      <c r="P33" s="3"/>
    </row>
    <row r="34" spans="1:16" ht="22.5">
      <c r="A34" s="11">
        <v>56</v>
      </c>
      <c r="B34" s="5" t="s">
        <v>4</v>
      </c>
      <c r="C34" s="6">
        <v>850000</v>
      </c>
      <c r="D34" s="5">
        <f>'902'!D34+12</f>
        <v>46</v>
      </c>
      <c r="E34" s="5">
        <v>10</v>
      </c>
      <c r="F34" s="7">
        <f>'902'!F34+'902'!G34</f>
        <v>240833.3333333333</v>
      </c>
      <c r="G34" s="7">
        <f t="shared" si="1"/>
        <v>85000</v>
      </c>
      <c r="H34" s="7">
        <f t="shared" si="0"/>
        <v>524166.66666666674</v>
      </c>
      <c r="I34" s="2"/>
      <c r="J34" s="2"/>
      <c r="K34" s="2"/>
      <c r="L34" s="2"/>
      <c r="M34" s="2"/>
      <c r="N34" s="2"/>
      <c r="O34" s="2"/>
      <c r="P34" s="3"/>
    </row>
    <row r="35" spans="1:16" ht="22.5">
      <c r="A35" s="11">
        <v>56</v>
      </c>
      <c r="B35" s="5" t="s">
        <v>5</v>
      </c>
      <c r="C35" s="6">
        <f>1900000-295000</f>
        <v>1605000</v>
      </c>
      <c r="D35" s="5">
        <f>'902'!D35+12</f>
        <v>46</v>
      </c>
      <c r="E35" s="5">
        <v>10</v>
      </c>
      <c r="F35" s="7">
        <f>'902'!F35+'902'!G35</f>
        <v>454750</v>
      </c>
      <c r="G35" s="7">
        <f t="shared" si="1"/>
        <v>160500</v>
      </c>
      <c r="H35" s="7">
        <f t="shared" si="0"/>
        <v>989750</v>
      </c>
      <c r="I35" s="2"/>
      <c r="J35" s="2"/>
      <c r="K35" s="2"/>
      <c r="L35" s="2"/>
      <c r="M35" s="2"/>
      <c r="N35" s="2"/>
      <c r="O35" s="2"/>
      <c r="P35" s="3"/>
    </row>
    <row r="36" spans="1:16" ht="22.5">
      <c r="A36" s="11">
        <v>56</v>
      </c>
      <c r="B36" s="5" t="s">
        <v>6</v>
      </c>
      <c r="C36" s="6">
        <v>820000</v>
      </c>
      <c r="D36" s="5">
        <f>'902'!D36+12</f>
        <v>46</v>
      </c>
      <c r="E36" s="5">
        <v>10</v>
      </c>
      <c r="F36" s="7">
        <f>'902'!F36+'902'!G36</f>
        <v>232333.3333333333</v>
      </c>
      <c r="G36" s="7">
        <f t="shared" si="1"/>
        <v>82000</v>
      </c>
      <c r="H36" s="7">
        <f t="shared" si="0"/>
        <v>505666.66666666674</v>
      </c>
      <c r="I36" s="2"/>
      <c r="J36" s="2"/>
      <c r="K36" s="2"/>
      <c r="L36" s="2"/>
      <c r="M36" s="2"/>
      <c r="N36" s="2"/>
      <c r="O36" s="2"/>
      <c r="P36" s="3"/>
    </row>
    <row r="37" spans="1:16" ht="22.5">
      <c r="A37" s="11">
        <v>56</v>
      </c>
      <c r="B37" s="5" t="s">
        <v>6</v>
      </c>
      <c r="C37" s="6">
        <v>820000</v>
      </c>
      <c r="D37" s="5">
        <f>'902'!D37+12</f>
        <v>46</v>
      </c>
      <c r="E37" s="5">
        <v>10</v>
      </c>
      <c r="F37" s="7">
        <f>'902'!F37+'902'!G37</f>
        <v>232333.3333333333</v>
      </c>
      <c r="G37" s="7">
        <f t="shared" si="1"/>
        <v>82000</v>
      </c>
      <c r="H37" s="7">
        <f t="shared" si="0"/>
        <v>505666.66666666674</v>
      </c>
      <c r="I37" s="2"/>
      <c r="J37" s="2"/>
      <c r="K37" s="2"/>
      <c r="L37" s="2"/>
      <c r="M37" s="2"/>
      <c r="N37" s="2"/>
      <c r="O37" s="2"/>
      <c r="P37" s="3"/>
    </row>
    <row r="38" spans="1:16" ht="22.5">
      <c r="A38" s="11">
        <v>56</v>
      </c>
      <c r="B38" s="7" t="s">
        <v>27</v>
      </c>
      <c r="C38" s="6">
        <v>110000</v>
      </c>
      <c r="D38" s="5">
        <f>'902'!D38+12</f>
        <v>46</v>
      </c>
      <c r="E38" s="5">
        <v>10</v>
      </c>
      <c r="F38" s="7">
        <f>'902'!F38+'902'!G38</f>
        <v>31166.666666666664</v>
      </c>
      <c r="G38" s="7">
        <f t="shared" si="1"/>
        <v>11000</v>
      </c>
      <c r="H38" s="7">
        <f t="shared" si="0"/>
        <v>67833.33333333334</v>
      </c>
      <c r="I38" s="2"/>
      <c r="J38" s="2"/>
      <c r="K38" s="2"/>
      <c r="L38" s="2"/>
      <c r="M38" s="2"/>
      <c r="N38" s="2"/>
      <c r="O38" s="2"/>
      <c r="P38" s="3"/>
    </row>
    <row r="39" spans="1:16" ht="22.5">
      <c r="A39" s="11">
        <v>56</v>
      </c>
      <c r="B39" s="7" t="s">
        <v>28</v>
      </c>
      <c r="C39" s="6">
        <v>65000</v>
      </c>
      <c r="D39" s="5">
        <f>'902'!D39+12</f>
        <v>46</v>
      </c>
      <c r="E39" s="5">
        <v>10</v>
      </c>
      <c r="F39" s="7">
        <f>'902'!F39+'902'!G39</f>
        <v>18416.666666666668</v>
      </c>
      <c r="G39" s="7">
        <f t="shared" si="1"/>
        <v>6500</v>
      </c>
      <c r="H39" s="7">
        <f t="shared" si="0"/>
        <v>40083.33333333333</v>
      </c>
      <c r="I39" s="2"/>
      <c r="J39" s="2"/>
      <c r="K39" s="2"/>
      <c r="L39" s="2"/>
      <c r="M39" s="2"/>
      <c r="N39" s="2"/>
      <c r="O39" s="2"/>
      <c r="P39" s="3"/>
    </row>
    <row r="40" spans="1:16" ht="22.5">
      <c r="A40" s="11">
        <v>56</v>
      </c>
      <c r="B40" s="7" t="s">
        <v>28</v>
      </c>
      <c r="C40" s="6">
        <v>65000</v>
      </c>
      <c r="D40" s="5">
        <f>'902'!D40+12</f>
        <v>46</v>
      </c>
      <c r="E40" s="5">
        <v>10</v>
      </c>
      <c r="F40" s="7">
        <f>'902'!F40+'902'!G40</f>
        <v>18416.666666666668</v>
      </c>
      <c r="G40" s="7">
        <f t="shared" si="1"/>
        <v>6500</v>
      </c>
      <c r="H40" s="7">
        <f t="shared" si="0"/>
        <v>40083.33333333333</v>
      </c>
      <c r="I40" s="2"/>
      <c r="J40" s="2"/>
      <c r="K40" s="2"/>
      <c r="L40" s="2"/>
      <c r="M40" s="2"/>
      <c r="N40" s="2"/>
      <c r="O40" s="2"/>
      <c r="P40" s="3"/>
    </row>
    <row r="41" spans="1:16" ht="22.5">
      <c r="A41" s="11">
        <v>56</v>
      </c>
      <c r="B41" s="7" t="s">
        <v>29</v>
      </c>
      <c r="C41" s="6">
        <v>55000</v>
      </c>
      <c r="D41" s="5">
        <f>'902'!D41+12</f>
        <v>46</v>
      </c>
      <c r="E41" s="5">
        <v>10</v>
      </c>
      <c r="F41" s="7">
        <f>'902'!F41+'902'!G41</f>
        <v>15583.333333333332</v>
      </c>
      <c r="G41" s="7">
        <f t="shared" si="1"/>
        <v>5500</v>
      </c>
      <c r="H41" s="7">
        <f t="shared" si="0"/>
        <v>33916.66666666667</v>
      </c>
      <c r="I41" s="2"/>
      <c r="J41" s="2"/>
      <c r="K41" s="2"/>
      <c r="L41" s="2"/>
      <c r="M41" s="2"/>
      <c r="N41" s="2"/>
      <c r="O41" s="2"/>
      <c r="P41" s="3"/>
    </row>
    <row r="42" spans="1:16" ht="22.5">
      <c r="A42" s="11">
        <v>58</v>
      </c>
      <c r="B42" s="5" t="s">
        <v>7</v>
      </c>
      <c r="C42" s="6">
        <v>6940000</v>
      </c>
      <c r="D42" s="5">
        <f>'902'!D42+12</f>
        <v>46</v>
      </c>
      <c r="E42" s="5">
        <v>10</v>
      </c>
      <c r="F42" s="7">
        <f>'902'!F42+'902'!G42</f>
        <v>1966333.3333333335</v>
      </c>
      <c r="G42" s="7">
        <f t="shared" si="1"/>
        <v>694000</v>
      </c>
      <c r="H42" s="7">
        <f t="shared" si="0"/>
        <v>4279666.666666666</v>
      </c>
      <c r="I42" s="2"/>
      <c r="J42" s="2"/>
      <c r="K42" s="2"/>
      <c r="L42" s="2"/>
      <c r="M42" s="2"/>
      <c r="N42" s="2"/>
      <c r="O42" s="2"/>
      <c r="P42" s="3"/>
    </row>
    <row r="43" spans="1:16" ht="22.5">
      <c r="A43" s="11">
        <v>144</v>
      </c>
      <c r="B43" s="7" t="s">
        <v>30</v>
      </c>
      <c r="C43" s="6">
        <v>1950000</v>
      </c>
      <c r="D43" s="5">
        <f>'902'!D43+12</f>
        <v>45</v>
      </c>
      <c r="E43" s="5">
        <v>4</v>
      </c>
      <c r="F43" s="7">
        <f>'902'!F43+'902'!G43</f>
        <v>1340625</v>
      </c>
      <c r="G43" s="7">
        <f t="shared" si="1"/>
        <v>487500</v>
      </c>
      <c r="H43" s="7">
        <f t="shared" si="0"/>
        <v>121875</v>
      </c>
      <c r="I43" s="2"/>
      <c r="J43" s="2"/>
      <c r="K43" s="2"/>
      <c r="L43" s="2"/>
      <c r="M43" s="2"/>
      <c r="N43" s="2"/>
      <c r="O43" s="2"/>
      <c r="P43" s="3"/>
    </row>
    <row r="44" spans="1:16" ht="22.5">
      <c r="A44" s="11">
        <v>144</v>
      </c>
      <c r="B44" s="7" t="s">
        <v>30</v>
      </c>
      <c r="C44" s="6">
        <v>1950000</v>
      </c>
      <c r="D44" s="5">
        <f>'902'!D44+12</f>
        <v>45</v>
      </c>
      <c r="E44" s="5">
        <v>4</v>
      </c>
      <c r="F44" s="7">
        <f>'902'!F44+'902'!G44</f>
        <v>1340625</v>
      </c>
      <c r="G44" s="7">
        <f t="shared" si="1"/>
        <v>487500</v>
      </c>
      <c r="H44" s="7">
        <f t="shared" si="0"/>
        <v>121875</v>
      </c>
      <c r="I44" s="2"/>
      <c r="J44" s="2"/>
      <c r="K44" s="2"/>
      <c r="L44" s="2"/>
      <c r="M44" s="2"/>
      <c r="N44" s="2"/>
      <c r="O44" s="2"/>
      <c r="P44" s="3"/>
    </row>
    <row r="45" spans="1:16" ht="22.5">
      <c r="A45" s="11">
        <v>144</v>
      </c>
      <c r="B45" s="7" t="s">
        <v>30</v>
      </c>
      <c r="C45" s="6">
        <v>1950000</v>
      </c>
      <c r="D45" s="5">
        <f>'902'!D45+12</f>
        <v>45</v>
      </c>
      <c r="E45" s="5">
        <v>4</v>
      </c>
      <c r="F45" s="7">
        <f>'902'!F45+'902'!G45</f>
        <v>1340625</v>
      </c>
      <c r="G45" s="7">
        <f t="shared" si="1"/>
        <v>487500</v>
      </c>
      <c r="H45" s="7">
        <f t="shared" si="0"/>
        <v>121875</v>
      </c>
      <c r="I45" s="2"/>
      <c r="J45" s="2"/>
      <c r="K45" s="2"/>
      <c r="L45" s="2"/>
      <c r="M45" s="2"/>
      <c r="N45" s="2"/>
      <c r="O45" s="2"/>
      <c r="P45" s="3"/>
    </row>
    <row r="46" spans="1:16" ht="22.5">
      <c r="A46" s="11">
        <v>144</v>
      </c>
      <c r="B46" s="5" t="s">
        <v>19</v>
      </c>
      <c r="C46" s="6">
        <v>300000</v>
      </c>
      <c r="D46" s="5">
        <f>'902'!D46+12</f>
        <v>45</v>
      </c>
      <c r="E46" s="5">
        <v>4</v>
      </c>
      <c r="F46" s="7">
        <f>'902'!F46+'902'!G46</f>
        <v>206250</v>
      </c>
      <c r="G46" s="7">
        <f t="shared" si="1"/>
        <v>75000</v>
      </c>
      <c r="H46" s="7">
        <f t="shared" si="0"/>
        <v>18750</v>
      </c>
      <c r="I46" s="2"/>
      <c r="J46" s="2"/>
      <c r="K46" s="2"/>
      <c r="L46" s="2"/>
      <c r="M46" s="2"/>
      <c r="N46" s="2"/>
      <c r="O46" s="2"/>
      <c r="P46" s="3"/>
    </row>
    <row r="47" spans="1:16" ht="22.5">
      <c r="A47" s="11">
        <v>144</v>
      </c>
      <c r="B47" s="5" t="s">
        <v>19</v>
      </c>
      <c r="C47" s="6">
        <v>300000</v>
      </c>
      <c r="D47" s="5">
        <f>'902'!D47+12</f>
        <v>45</v>
      </c>
      <c r="E47" s="5">
        <v>4</v>
      </c>
      <c r="F47" s="7">
        <f>'902'!F47+'902'!G47</f>
        <v>206250</v>
      </c>
      <c r="G47" s="7">
        <f t="shared" si="1"/>
        <v>75000</v>
      </c>
      <c r="H47" s="7">
        <f t="shared" si="0"/>
        <v>18750</v>
      </c>
      <c r="I47" s="2"/>
      <c r="J47" s="2"/>
      <c r="K47" s="2"/>
      <c r="L47" s="2"/>
      <c r="M47" s="2"/>
      <c r="N47" s="2"/>
      <c r="O47" s="2"/>
      <c r="P47" s="3"/>
    </row>
    <row r="48" spans="1:16" ht="22.5">
      <c r="A48" s="11">
        <v>144</v>
      </c>
      <c r="B48" s="5" t="s">
        <v>19</v>
      </c>
      <c r="C48" s="6">
        <v>300000</v>
      </c>
      <c r="D48" s="5">
        <f>'902'!D48+12</f>
        <v>45</v>
      </c>
      <c r="E48" s="5">
        <v>4</v>
      </c>
      <c r="F48" s="7">
        <f>'902'!F48+'902'!G48</f>
        <v>206250</v>
      </c>
      <c r="G48" s="7">
        <f t="shared" si="1"/>
        <v>75000</v>
      </c>
      <c r="H48" s="7">
        <f t="shared" si="0"/>
        <v>18750</v>
      </c>
      <c r="I48" s="2"/>
      <c r="J48" s="2"/>
      <c r="K48" s="2"/>
      <c r="L48" s="2"/>
      <c r="M48" s="2"/>
      <c r="N48" s="2"/>
      <c r="O48" s="2"/>
      <c r="P48" s="3"/>
    </row>
    <row r="49" spans="1:16" ht="22.5">
      <c r="A49" s="11">
        <v>144</v>
      </c>
      <c r="B49" s="5" t="s">
        <v>3</v>
      </c>
      <c r="C49" s="6">
        <v>7966000</v>
      </c>
      <c r="D49" s="5">
        <f>'902'!D49+12</f>
        <v>45</v>
      </c>
      <c r="E49" s="5">
        <v>4</v>
      </c>
      <c r="F49" s="7">
        <f>'902'!F49+'902'!G49</f>
        <v>5476625</v>
      </c>
      <c r="G49" s="7">
        <f t="shared" si="1"/>
        <v>1991500</v>
      </c>
      <c r="H49" s="7">
        <f t="shared" si="0"/>
        <v>497875</v>
      </c>
      <c r="I49" s="2"/>
      <c r="J49" s="2"/>
      <c r="K49" s="2"/>
      <c r="L49" s="2"/>
      <c r="M49" s="2"/>
      <c r="N49" s="2"/>
      <c r="O49" s="2"/>
      <c r="P49" s="3"/>
    </row>
    <row r="50" spans="1:16" ht="22.5">
      <c r="A50" s="11">
        <v>144</v>
      </c>
      <c r="B50" s="5" t="s">
        <v>3</v>
      </c>
      <c r="C50" s="6">
        <v>7967000</v>
      </c>
      <c r="D50" s="5">
        <f>'902'!D50+12</f>
        <v>45</v>
      </c>
      <c r="E50" s="5">
        <v>4</v>
      </c>
      <c r="F50" s="7">
        <f>'902'!F50+'902'!G50</f>
        <v>5477312.5</v>
      </c>
      <c r="G50" s="7">
        <f t="shared" si="1"/>
        <v>1991750</v>
      </c>
      <c r="H50" s="7">
        <f t="shared" si="0"/>
        <v>497937.5</v>
      </c>
      <c r="I50" s="2"/>
      <c r="J50" s="2"/>
      <c r="K50" s="2"/>
      <c r="L50" s="2"/>
      <c r="M50" s="2"/>
      <c r="N50" s="2"/>
      <c r="O50" s="2"/>
      <c r="P50" s="3"/>
    </row>
    <row r="51" spans="1:16" ht="22.5">
      <c r="A51" s="11">
        <v>144</v>
      </c>
      <c r="B51" s="5" t="s">
        <v>3</v>
      </c>
      <c r="C51" s="6">
        <v>7967000</v>
      </c>
      <c r="D51" s="5">
        <f>'902'!D51+12</f>
        <v>45</v>
      </c>
      <c r="E51" s="5">
        <v>4</v>
      </c>
      <c r="F51" s="7">
        <f>'902'!F51+'902'!G51</f>
        <v>5477312.5</v>
      </c>
      <c r="G51" s="7">
        <f t="shared" si="1"/>
        <v>1991750</v>
      </c>
      <c r="H51" s="7">
        <f t="shared" si="0"/>
        <v>497937.5</v>
      </c>
      <c r="I51" s="2"/>
      <c r="J51" s="2"/>
      <c r="K51" s="2"/>
      <c r="L51" s="2"/>
      <c r="M51" s="2"/>
      <c r="N51" s="2"/>
      <c r="O51" s="2"/>
      <c r="P51" s="3"/>
    </row>
    <row r="52" spans="1:16" ht="22.5">
      <c r="A52" s="11">
        <v>144</v>
      </c>
      <c r="B52" s="5" t="s">
        <v>18</v>
      </c>
      <c r="C52" s="6">
        <v>50000</v>
      </c>
      <c r="D52" s="5">
        <f>'902'!D52+12</f>
        <v>45</v>
      </c>
      <c r="E52" s="5">
        <v>4</v>
      </c>
      <c r="F52" s="7">
        <f>'902'!F52+'902'!G52</f>
        <v>34375</v>
      </c>
      <c r="G52" s="7">
        <f t="shared" si="1"/>
        <v>12500</v>
      </c>
      <c r="H52" s="7">
        <f t="shared" si="0"/>
        <v>3125</v>
      </c>
      <c r="I52" s="2"/>
      <c r="J52" s="2"/>
      <c r="K52" s="2"/>
      <c r="L52" s="2"/>
      <c r="M52" s="2"/>
      <c r="N52" s="2"/>
      <c r="O52" s="2"/>
      <c r="P52" s="3"/>
    </row>
    <row r="53" spans="1:16" ht="22.5">
      <c r="A53" s="11">
        <v>144</v>
      </c>
      <c r="B53" s="5" t="s">
        <v>18</v>
      </c>
      <c r="C53" s="6">
        <v>50000</v>
      </c>
      <c r="D53" s="5">
        <f>'902'!D53+12</f>
        <v>45</v>
      </c>
      <c r="E53" s="5">
        <v>4</v>
      </c>
      <c r="F53" s="7">
        <f>'902'!F53+'902'!G53</f>
        <v>34375</v>
      </c>
      <c r="G53" s="7">
        <f t="shared" si="1"/>
        <v>12500</v>
      </c>
      <c r="H53" s="7">
        <f t="shared" si="0"/>
        <v>3125</v>
      </c>
      <c r="I53" s="2"/>
      <c r="J53" s="2"/>
      <c r="K53" s="2"/>
      <c r="L53" s="2"/>
      <c r="M53" s="2"/>
      <c r="N53" s="2"/>
      <c r="O53" s="2"/>
      <c r="P53" s="3"/>
    </row>
    <row r="54" spans="1:16" ht="22.5">
      <c r="A54" s="11">
        <v>144</v>
      </c>
      <c r="B54" s="5" t="s">
        <v>18</v>
      </c>
      <c r="C54" s="6">
        <v>50000</v>
      </c>
      <c r="D54" s="5">
        <f>'902'!D54+12</f>
        <v>45</v>
      </c>
      <c r="E54" s="5">
        <v>4</v>
      </c>
      <c r="F54" s="7">
        <f>'902'!F54+'902'!G54</f>
        <v>34375</v>
      </c>
      <c r="G54" s="7">
        <f t="shared" si="1"/>
        <v>12500</v>
      </c>
      <c r="H54" s="7">
        <f t="shared" si="0"/>
        <v>3125</v>
      </c>
      <c r="I54" s="2"/>
      <c r="J54" s="2"/>
      <c r="K54" s="2"/>
      <c r="L54" s="2"/>
      <c r="M54" s="2"/>
      <c r="N54" s="2"/>
      <c r="O54" s="2"/>
      <c r="P54" s="3"/>
    </row>
    <row r="55" spans="1:16" ht="22.5">
      <c r="A55" s="11">
        <v>144</v>
      </c>
      <c r="B55" s="5" t="s">
        <v>65</v>
      </c>
      <c r="C55" s="6">
        <v>3800000</v>
      </c>
      <c r="D55" s="5">
        <f>'902'!D55+12</f>
        <v>45</v>
      </c>
      <c r="E55" s="5">
        <v>4</v>
      </c>
      <c r="F55" s="7">
        <f>'902'!F55+'902'!G55</f>
        <v>2612500</v>
      </c>
      <c r="G55" s="7">
        <f t="shared" si="1"/>
        <v>950000</v>
      </c>
      <c r="H55" s="7">
        <f t="shared" si="0"/>
        <v>237500</v>
      </c>
      <c r="I55" s="2"/>
      <c r="J55" s="2"/>
      <c r="K55" s="2"/>
      <c r="L55" s="2"/>
      <c r="M55" s="2"/>
      <c r="N55" s="2"/>
      <c r="O55" s="2"/>
      <c r="P55" s="3"/>
    </row>
    <row r="56" spans="1:16" ht="22.5">
      <c r="A56" s="11">
        <v>162</v>
      </c>
      <c r="B56" s="5" t="s">
        <v>31</v>
      </c>
      <c r="C56" s="6">
        <v>7622000</v>
      </c>
      <c r="D56" s="5">
        <f>'902'!D56+12</f>
        <v>45</v>
      </c>
      <c r="E56" s="5">
        <v>10</v>
      </c>
      <c r="F56" s="7">
        <f>'902'!F56+'902'!G56</f>
        <v>2096050</v>
      </c>
      <c r="G56" s="7">
        <f t="shared" si="1"/>
        <v>762200</v>
      </c>
      <c r="H56" s="7">
        <f t="shared" si="0"/>
        <v>4763750</v>
      </c>
      <c r="I56" s="2"/>
      <c r="J56" s="2"/>
      <c r="K56" s="2"/>
      <c r="L56" s="2"/>
      <c r="M56" s="2"/>
      <c r="N56" s="2"/>
      <c r="O56" s="2"/>
      <c r="P56" s="3"/>
    </row>
    <row r="57" spans="1:16" ht="22.5">
      <c r="A57" s="11">
        <v>235</v>
      </c>
      <c r="B57" s="5" t="s">
        <v>32</v>
      </c>
      <c r="C57" s="6">
        <v>2180000</v>
      </c>
      <c r="D57" s="5">
        <f>'902'!D57+12</f>
        <v>44</v>
      </c>
      <c r="E57" s="5">
        <v>10</v>
      </c>
      <c r="F57" s="7">
        <f>'902'!F57+'902'!G57</f>
        <v>581333.3333333334</v>
      </c>
      <c r="G57" s="7">
        <f t="shared" si="1"/>
        <v>218000</v>
      </c>
      <c r="H57" s="7">
        <f t="shared" si="0"/>
        <v>1380666.6666666665</v>
      </c>
      <c r="I57" s="2"/>
      <c r="J57" s="2"/>
      <c r="K57" s="2"/>
      <c r="L57" s="2"/>
      <c r="M57" s="2"/>
      <c r="N57" s="2"/>
      <c r="O57" s="2"/>
      <c r="P57" s="3"/>
    </row>
    <row r="58" spans="1:16" ht="22.5">
      <c r="A58" s="11">
        <v>235</v>
      </c>
      <c r="B58" s="5" t="s">
        <v>32</v>
      </c>
      <c r="C58" s="6">
        <v>2180000</v>
      </c>
      <c r="D58" s="5">
        <f>'902'!D58+12</f>
        <v>44</v>
      </c>
      <c r="E58" s="5">
        <v>10</v>
      </c>
      <c r="F58" s="7">
        <f>'902'!F58+'902'!G58</f>
        <v>581333.3333333334</v>
      </c>
      <c r="G58" s="7">
        <f t="shared" si="1"/>
        <v>218000</v>
      </c>
      <c r="H58" s="7">
        <f t="shared" si="0"/>
        <v>1380666.6666666665</v>
      </c>
      <c r="I58" s="2"/>
      <c r="J58" s="2"/>
      <c r="K58" s="2"/>
      <c r="L58" s="2"/>
      <c r="M58" s="2"/>
      <c r="N58" s="2"/>
      <c r="O58" s="2"/>
      <c r="P58" s="3"/>
    </row>
    <row r="59" spans="1:16" ht="22.5">
      <c r="A59" s="11">
        <v>235</v>
      </c>
      <c r="B59" s="7" t="s">
        <v>33</v>
      </c>
      <c r="C59" s="6">
        <v>350000</v>
      </c>
      <c r="D59" s="5">
        <f>'902'!D59+12</f>
        <v>44</v>
      </c>
      <c r="E59" s="5">
        <v>10</v>
      </c>
      <c r="F59" s="7">
        <f>'902'!F59+'902'!G59</f>
        <v>93333.33333333333</v>
      </c>
      <c r="G59" s="7">
        <f t="shared" si="1"/>
        <v>35000</v>
      </c>
      <c r="H59" s="7">
        <f t="shared" si="0"/>
        <v>221666.6666666667</v>
      </c>
      <c r="I59" s="2"/>
      <c r="J59" s="2"/>
      <c r="K59" s="2"/>
      <c r="L59" s="2"/>
      <c r="M59" s="2"/>
      <c r="N59" s="2"/>
      <c r="O59" s="2"/>
      <c r="P59" s="3"/>
    </row>
    <row r="60" spans="1:16" ht="22.5">
      <c r="A60" s="11">
        <v>235</v>
      </c>
      <c r="B60" s="7" t="s">
        <v>33</v>
      </c>
      <c r="C60" s="6">
        <v>350000</v>
      </c>
      <c r="D60" s="5">
        <f>'902'!D60+12</f>
        <v>44</v>
      </c>
      <c r="E60" s="5">
        <v>10</v>
      </c>
      <c r="F60" s="7">
        <f>'902'!F60+'902'!G60</f>
        <v>93333.33333333333</v>
      </c>
      <c r="G60" s="7">
        <f t="shared" si="1"/>
        <v>35000</v>
      </c>
      <c r="H60" s="7">
        <f t="shared" si="0"/>
        <v>221666.6666666667</v>
      </c>
      <c r="I60" s="2"/>
      <c r="J60" s="2"/>
      <c r="K60" s="2"/>
      <c r="L60" s="2"/>
      <c r="M60" s="2"/>
      <c r="N60" s="2"/>
      <c r="O60" s="2"/>
      <c r="P60" s="3"/>
    </row>
    <row r="61" spans="1:16" ht="22.5">
      <c r="A61" s="11">
        <v>235</v>
      </c>
      <c r="B61" s="7" t="s">
        <v>33</v>
      </c>
      <c r="C61" s="6">
        <v>250000</v>
      </c>
      <c r="D61" s="5">
        <f>'902'!D61+12</f>
        <v>44</v>
      </c>
      <c r="E61" s="5">
        <v>10</v>
      </c>
      <c r="F61" s="7">
        <f>'902'!F61+'902'!G61</f>
        <v>66666.66666666667</v>
      </c>
      <c r="G61" s="7">
        <f t="shared" si="1"/>
        <v>25000</v>
      </c>
      <c r="H61" s="7">
        <f t="shared" si="0"/>
        <v>158333.3333333333</v>
      </c>
      <c r="I61" s="2"/>
      <c r="J61" s="2"/>
      <c r="K61" s="2"/>
      <c r="L61" s="2"/>
      <c r="M61" s="2"/>
      <c r="N61" s="2"/>
      <c r="O61" s="2"/>
      <c r="P61" s="3"/>
    </row>
    <row r="62" spans="1:16" ht="22.5">
      <c r="A62" s="11">
        <v>269</v>
      </c>
      <c r="B62" s="5" t="s">
        <v>34</v>
      </c>
      <c r="C62" s="6">
        <v>550000</v>
      </c>
      <c r="D62" s="5">
        <f>'902'!D62+12</f>
        <v>43</v>
      </c>
      <c r="E62" s="5">
        <v>10</v>
      </c>
      <c r="F62" s="7">
        <f>'902'!F62+'902'!G62</f>
        <v>142083.3333333333</v>
      </c>
      <c r="G62" s="7">
        <f t="shared" si="1"/>
        <v>55000</v>
      </c>
      <c r="H62" s="7">
        <f t="shared" si="0"/>
        <v>352916.6666666667</v>
      </c>
      <c r="I62" s="2"/>
      <c r="J62" s="2"/>
      <c r="K62" s="2"/>
      <c r="L62" s="2"/>
      <c r="M62" s="2"/>
      <c r="N62" s="2"/>
      <c r="O62" s="2"/>
      <c r="P62" s="3"/>
    </row>
    <row r="63" spans="1:16" ht="22.5">
      <c r="A63" s="11">
        <v>272</v>
      </c>
      <c r="B63" s="5" t="s">
        <v>19</v>
      </c>
      <c r="C63" s="6">
        <v>165000</v>
      </c>
      <c r="D63" s="5">
        <f>'902'!D63+12</f>
        <v>43</v>
      </c>
      <c r="E63" s="5">
        <v>4</v>
      </c>
      <c r="F63" s="7">
        <f>'902'!F63+'902'!G63</f>
        <v>106562.5</v>
      </c>
      <c r="G63" s="7">
        <f t="shared" si="1"/>
        <v>41250</v>
      </c>
      <c r="H63" s="7">
        <f t="shared" si="0"/>
        <v>17187.5</v>
      </c>
      <c r="I63" s="2"/>
      <c r="J63" s="2"/>
      <c r="K63" s="2"/>
      <c r="L63" s="2"/>
      <c r="M63" s="2"/>
      <c r="N63" s="2"/>
      <c r="O63" s="2"/>
      <c r="P63" s="3"/>
    </row>
    <row r="64" spans="1:16" ht="22.5">
      <c r="A64" s="11">
        <v>277</v>
      </c>
      <c r="B64" s="5" t="s">
        <v>35</v>
      </c>
      <c r="C64" s="6">
        <f>1300000+5200000</f>
        <v>6500000</v>
      </c>
      <c r="D64" s="5">
        <f>'902'!D64+12</f>
        <v>43</v>
      </c>
      <c r="E64" s="5">
        <v>10</v>
      </c>
      <c r="F64" s="7">
        <f>'902'!F64+'902'!G64</f>
        <v>1679166.6666666667</v>
      </c>
      <c r="G64" s="7">
        <f t="shared" si="1"/>
        <v>650000</v>
      </c>
      <c r="H64" s="7">
        <f t="shared" si="0"/>
        <v>4170833.333333333</v>
      </c>
      <c r="I64" s="2"/>
      <c r="J64" s="2"/>
      <c r="K64" s="2"/>
      <c r="L64" s="2"/>
      <c r="M64" s="2"/>
      <c r="N64" s="2"/>
      <c r="O64" s="2"/>
      <c r="P64" s="3"/>
    </row>
    <row r="65" spans="1:16" ht="22.5">
      <c r="A65" s="11">
        <v>423</v>
      </c>
      <c r="B65" s="5" t="s">
        <v>37</v>
      </c>
      <c r="C65" s="6">
        <v>3350000</v>
      </c>
      <c r="D65" s="5">
        <f>'902'!D65+12</f>
        <v>41</v>
      </c>
      <c r="E65" s="5">
        <v>10</v>
      </c>
      <c r="F65" s="7">
        <f>'902'!F65+'902'!G65</f>
        <v>809583.3333333334</v>
      </c>
      <c r="G65" s="7">
        <f t="shared" si="1"/>
        <v>335000</v>
      </c>
      <c r="H65" s="7">
        <f t="shared" si="0"/>
        <v>2205416.6666666665</v>
      </c>
      <c r="I65" s="2"/>
      <c r="J65" s="2"/>
      <c r="K65" s="2"/>
      <c r="L65" s="2"/>
      <c r="M65" s="2"/>
      <c r="N65" s="2"/>
      <c r="O65" s="2"/>
      <c r="P65" s="3"/>
    </row>
    <row r="66" spans="1:16" ht="22.5">
      <c r="A66" s="11">
        <v>427</v>
      </c>
      <c r="B66" s="5" t="s">
        <v>78</v>
      </c>
      <c r="C66" s="36">
        <v>48000000</v>
      </c>
      <c r="D66" s="5">
        <f>'902'!D66+12</f>
        <v>35</v>
      </c>
      <c r="E66" s="5">
        <v>20</v>
      </c>
      <c r="F66" s="7">
        <f>'902'!F66+'902'!G66</f>
        <v>2400000</v>
      </c>
      <c r="G66" s="7">
        <f t="shared" si="1"/>
        <v>2400000</v>
      </c>
      <c r="H66" s="7">
        <f t="shared" si="0"/>
        <v>43200000</v>
      </c>
      <c r="I66" s="2"/>
      <c r="J66" s="2"/>
      <c r="K66" s="2"/>
      <c r="L66" s="2"/>
      <c r="M66" s="2"/>
      <c r="N66" s="2"/>
      <c r="O66" s="2"/>
      <c r="P66" s="3"/>
    </row>
    <row r="67" spans="1:16" ht="22.5">
      <c r="A67" s="11">
        <v>434</v>
      </c>
      <c r="B67" s="5" t="s">
        <v>63</v>
      </c>
      <c r="C67" s="6">
        <v>600000</v>
      </c>
      <c r="D67" s="5">
        <f>'902'!D67+12</f>
        <v>41</v>
      </c>
      <c r="E67" s="5">
        <v>10</v>
      </c>
      <c r="F67" s="7">
        <f>'902'!F67+'902'!G67</f>
        <v>145000</v>
      </c>
      <c r="G67" s="7">
        <f t="shared" si="1"/>
        <v>60000</v>
      </c>
      <c r="H67" s="7">
        <f t="shared" si="0"/>
        <v>395000</v>
      </c>
      <c r="I67" s="2"/>
      <c r="J67" s="2"/>
      <c r="K67" s="2"/>
      <c r="L67" s="2"/>
      <c r="M67" s="2"/>
      <c r="N67" s="2"/>
      <c r="O67" s="2"/>
      <c r="P67" s="3"/>
    </row>
    <row r="68" spans="1:16" ht="22.5">
      <c r="A68" s="11">
        <v>441</v>
      </c>
      <c r="B68" s="5" t="s">
        <v>38</v>
      </c>
      <c r="C68" s="6">
        <v>890000</v>
      </c>
      <c r="D68" s="5">
        <f>'902'!D68+12</f>
        <v>41</v>
      </c>
      <c r="E68" s="5">
        <v>10</v>
      </c>
      <c r="F68" s="7">
        <f>'902'!F68+'902'!G68</f>
        <v>215083.33333333334</v>
      </c>
      <c r="G68" s="7">
        <f t="shared" si="1"/>
        <v>89000</v>
      </c>
      <c r="H68" s="7">
        <f aca="true" t="shared" si="2" ref="H68:H132">C68-F68-G68</f>
        <v>585916.6666666666</v>
      </c>
      <c r="I68" s="2"/>
      <c r="J68" s="2"/>
      <c r="K68" s="2"/>
      <c r="L68" s="2"/>
      <c r="M68" s="2"/>
      <c r="N68" s="2"/>
      <c r="O68" s="2"/>
      <c r="P68" s="3"/>
    </row>
    <row r="69" spans="1:16" ht="22.5">
      <c r="A69" s="11">
        <v>451</v>
      </c>
      <c r="B69" s="7" t="s">
        <v>39</v>
      </c>
      <c r="C69" s="6">
        <v>35980000</v>
      </c>
      <c r="D69" s="5">
        <f>'902'!D69+12</f>
        <v>41</v>
      </c>
      <c r="E69" s="5">
        <v>10</v>
      </c>
      <c r="F69" s="7">
        <f>'902'!F69+'902'!G69</f>
        <v>8695166.666666668</v>
      </c>
      <c r="G69" s="7">
        <f aca="true" t="shared" si="3" ref="G69:G132">C69/E69</f>
        <v>3598000</v>
      </c>
      <c r="H69" s="7">
        <f t="shared" si="2"/>
        <v>23686833.333333332</v>
      </c>
      <c r="I69" s="2"/>
      <c r="J69" s="2"/>
      <c r="K69" s="2"/>
      <c r="L69" s="2"/>
      <c r="M69" s="2"/>
      <c r="N69" s="2"/>
      <c r="O69" s="2"/>
      <c r="P69" s="3"/>
    </row>
    <row r="70" spans="1:16" ht="22.5">
      <c r="A70" s="11">
        <v>451</v>
      </c>
      <c r="B70" s="7" t="s">
        <v>40</v>
      </c>
      <c r="C70" s="6">
        <v>1560000</v>
      </c>
      <c r="D70" s="5">
        <f>'902'!D70+12</f>
        <v>41</v>
      </c>
      <c r="E70" s="5">
        <v>10</v>
      </c>
      <c r="F70" s="7">
        <f>'902'!F70+'902'!G70</f>
        <v>377000</v>
      </c>
      <c r="G70" s="7">
        <f t="shared" si="3"/>
        <v>156000</v>
      </c>
      <c r="H70" s="7">
        <f t="shared" si="2"/>
        <v>1027000</v>
      </c>
      <c r="I70" s="2"/>
      <c r="J70" s="2"/>
      <c r="K70" s="2"/>
      <c r="L70" s="2"/>
      <c r="M70" s="2"/>
      <c r="N70" s="2"/>
      <c r="O70" s="2"/>
      <c r="P70" s="3"/>
    </row>
    <row r="71" spans="1:16" ht="22.5">
      <c r="A71" s="11">
        <v>451</v>
      </c>
      <c r="B71" s="7" t="s">
        <v>40</v>
      </c>
      <c r="C71" s="6">
        <v>1560000</v>
      </c>
      <c r="D71" s="5">
        <f>'902'!D71+12</f>
        <v>41</v>
      </c>
      <c r="E71" s="5">
        <v>10</v>
      </c>
      <c r="F71" s="7">
        <f>'902'!F71+'902'!G71</f>
        <v>377000</v>
      </c>
      <c r="G71" s="7">
        <f t="shared" si="3"/>
        <v>156000</v>
      </c>
      <c r="H71" s="7">
        <f t="shared" si="2"/>
        <v>1027000</v>
      </c>
      <c r="I71" s="2"/>
      <c r="J71" s="2"/>
      <c r="K71" s="2"/>
      <c r="L71" s="2"/>
      <c r="M71" s="2"/>
      <c r="N71" s="2"/>
      <c r="O71" s="2"/>
      <c r="P71" s="3"/>
    </row>
    <row r="72" spans="1:16" ht="22.5">
      <c r="A72" s="11">
        <v>451</v>
      </c>
      <c r="B72" s="7" t="s">
        <v>41</v>
      </c>
      <c r="C72" s="6">
        <v>14500000</v>
      </c>
      <c r="D72" s="5">
        <f>'902'!D72+12</f>
        <v>41</v>
      </c>
      <c r="E72" s="5">
        <v>10</v>
      </c>
      <c r="F72" s="7">
        <f>'902'!F72+'902'!G72</f>
        <v>3504166.6666666665</v>
      </c>
      <c r="G72" s="7">
        <f t="shared" si="3"/>
        <v>1450000</v>
      </c>
      <c r="H72" s="7">
        <f t="shared" si="2"/>
        <v>9545833.333333334</v>
      </c>
      <c r="I72" s="2"/>
      <c r="J72" s="2"/>
      <c r="K72" s="2"/>
      <c r="L72" s="2"/>
      <c r="M72" s="2"/>
      <c r="N72" s="2"/>
      <c r="O72" s="2"/>
      <c r="P72" s="3"/>
    </row>
    <row r="73" spans="1:16" ht="22.5">
      <c r="A73" s="11">
        <v>451</v>
      </c>
      <c r="B73" s="7" t="s">
        <v>42</v>
      </c>
      <c r="C73" s="6">
        <v>1200000</v>
      </c>
      <c r="D73" s="5">
        <f>'902'!D73+12</f>
        <v>41</v>
      </c>
      <c r="E73" s="5">
        <v>10</v>
      </c>
      <c r="F73" s="7">
        <f>'902'!F73+'902'!G73</f>
        <v>290000</v>
      </c>
      <c r="G73" s="7">
        <f t="shared" si="3"/>
        <v>120000</v>
      </c>
      <c r="H73" s="7">
        <f t="shared" si="2"/>
        <v>790000</v>
      </c>
      <c r="I73" s="2"/>
      <c r="J73" s="2"/>
      <c r="K73" s="2"/>
      <c r="L73" s="2"/>
      <c r="M73" s="2"/>
      <c r="N73" s="2"/>
      <c r="O73" s="2"/>
      <c r="P73" s="3"/>
    </row>
    <row r="74" spans="1:16" ht="22.5">
      <c r="A74" s="11">
        <v>451</v>
      </c>
      <c r="B74" s="7" t="s">
        <v>42</v>
      </c>
      <c r="C74" s="6">
        <v>1200000</v>
      </c>
      <c r="D74" s="5">
        <f>'902'!D74+12</f>
        <v>41</v>
      </c>
      <c r="E74" s="5">
        <v>10</v>
      </c>
      <c r="F74" s="7">
        <f>'902'!F74+'902'!G74</f>
        <v>290000</v>
      </c>
      <c r="G74" s="7">
        <f t="shared" si="3"/>
        <v>120000</v>
      </c>
      <c r="H74" s="7">
        <f t="shared" si="2"/>
        <v>790000</v>
      </c>
      <c r="I74" s="2"/>
      <c r="J74" s="2"/>
      <c r="K74" s="2"/>
      <c r="L74" s="2"/>
      <c r="M74" s="2"/>
      <c r="N74" s="2"/>
      <c r="O74" s="2"/>
      <c r="P74" s="3"/>
    </row>
    <row r="75" spans="1:16" ht="22.5">
      <c r="A75" s="11">
        <v>451</v>
      </c>
      <c r="B75" s="7" t="s">
        <v>42</v>
      </c>
      <c r="C75" s="6">
        <v>1200000</v>
      </c>
      <c r="D75" s="5">
        <f>'902'!D75+12</f>
        <v>41</v>
      </c>
      <c r="E75" s="5">
        <v>10</v>
      </c>
      <c r="F75" s="7">
        <f>'902'!F75+'902'!G75</f>
        <v>290000</v>
      </c>
      <c r="G75" s="7">
        <f t="shared" si="3"/>
        <v>120000</v>
      </c>
      <c r="H75" s="7">
        <f t="shared" si="2"/>
        <v>790000</v>
      </c>
      <c r="I75" s="2"/>
      <c r="J75" s="2"/>
      <c r="K75" s="2"/>
      <c r="L75" s="2"/>
      <c r="M75" s="2"/>
      <c r="N75" s="2"/>
      <c r="O75" s="2"/>
      <c r="P75" s="3"/>
    </row>
    <row r="76" spans="1:16" ht="22.5">
      <c r="A76" s="11">
        <v>451</v>
      </c>
      <c r="B76" s="7" t="s">
        <v>42</v>
      </c>
      <c r="C76" s="6">
        <v>1200000</v>
      </c>
      <c r="D76" s="5">
        <f>'902'!D76+12</f>
        <v>41</v>
      </c>
      <c r="E76" s="5">
        <v>10</v>
      </c>
      <c r="F76" s="7">
        <f>'902'!F76+'902'!G76</f>
        <v>290000</v>
      </c>
      <c r="G76" s="7">
        <f t="shared" si="3"/>
        <v>120000</v>
      </c>
      <c r="H76" s="7">
        <f t="shared" si="2"/>
        <v>790000</v>
      </c>
      <c r="I76" s="2"/>
      <c r="J76" s="2"/>
      <c r="K76" s="2"/>
      <c r="L76" s="2"/>
      <c r="M76" s="2"/>
      <c r="N76" s="2"/>
      <c r="O76" s="2"/>
      <c r="P76" s="3"/>
    </row>
    <row r="77" spans="1:16" ht="22.5">
      <c r="A77" s="11">
        <v>451</v>
      </c>
      <c r="B77" s="7" t="s">
        <v>42</v>
      </c>
      <c r="C77" s="6">
        <v>1200000</v>
      </c>
      <c r="D77" s="5">
        <f>'902'!D77+12</f>
        <v>41</v>
      </c>
      <c r="E77" s="5">
        <v>10</v>
      </c>
      <c r="F77" s="7">
        <f>'902'!F77+'902'!G77</f>
        <v>290000</v>
      </c>
      <c r="G77" s="7">
        <f t="shared" si="3"/>
        <v>120000</v>
      </c>
      <c r="H77" s="7">
        <f t="shared" si="2"/>
        <v>790000</v>
      </c>
      <c r="I77" s="2"/>
      <c r="J77" s="2"/>
      <c r="K77" s="2"/>
      <c r="L77" s="2"/>
      <c r="M77" s="2"/>
      <c r="N77" s="2"/>
      <c r="O77" s="2"/>
      <c r="P77" s="3"/>
    </row>
    <row r="78" spans="1:16" ht="22.5">
      <c r="A78" s="11">
        <v>451</v>
      </c>
      <c r="B78" s="7" t="s">
        <v>42</v>
      </c>
      <c r="C78" s="6">
        <v>1200000</v>
      </c>
      <c r="D78" s="5">
        <f>'902'!D78+12</f>
        <v>41</v>
      </c>
      <c r="E78" s="5">
        <v>10</v>
      </c>
      <c r="F78" s="7">
        <f>'902'!F78+'902'!G78</f>
        <v>290000</v>
      </c>
      <c r="G78" s="7">
        <f t="shared" si="3"/>
        <v>120000</v>
      </c>
      <c r="H78" s="7">
        <f t="shared" si="2"/>
        <v>790000</v>
      </c>
      <c r="I78" s="2"/>
      <c r="J78" s="2"/>
      <c r="K78" s="2"/>
      <c r="L78" s="2"/>
      <c r="M78" s="2"/>
      <c r="N78" s="2"/>
      <c r="O78" s="2"/>
      <c r="P78" s="3"/>
    </row>
    <row r="79" spans="1:16" ht="22.5">
      <c r="A79" s="11">
        <v>451</v>
      </c>
      <c r="B79" s="7" t="s">
        <v>42</v>
      </c>
      <c r="C79" s="6">
        <v>1200000</v>
      </c>
      <c r="D79" s="5">
        <f>'902'!D79+12</f>
        <v>41</v>
      </c>
      <c r="E79" s="5">
        <v>10</v>
      </c>
      <c r="F79" s="7">
        <f>'902'!F79+'902'!G79</f>
        <v>290000</v>
      </c>
      <c r="G79" s="7">
        <f t="shared" si="3"/>
        <v>120000</v>
      </c>
      <c r="H79" s="7">
        <f t="shared" si="2"/>
        <v>790000</v>
      </c>
      <c r="I79" s="2"/>
      <c r="J79" s="2"/>
      <c r="K79" s="2"/>
      <c r="L79" s="2"/>
      <c r="M79" s="2"/>
      <c r="N79" s="2"/>
      <c r="O79" s="2"/>
      <c r="P79" s="3"/>
    </row>
    <row r="80" spans="1:16" ht="22.5">
      <c r="A80" s="11">
        <v>451</v>
      </c>
      <c r="B80" s="7" t="s">
        <v>43</v>
      </c>
      <c r="C80" s="6">
        <v>2200000</v>
      </c>
      <c r="D80" s="5">
        <f>'902'!D80+12</f>
        <v>41</v>
      </c>
      <c r="E80" s="5">
        <v>10</v>
      </c>
      <c r="F80" s="7">
        <f>'902'!F80+'902'!G80</f>
        <v>531666.6666666667</v>
      </c>
      <c r="G80" s="7">
        <f t="shared" si="3"/>
        <v>220000</v>
      </c>
      <c r="H80" s="7">
        <f t="shared" si="2"/>
        <v>1448333.3333333333</v>
      </c>
      <c r="I80" s="2"/>
      <c r="J80" s="2"/>
      <c r="K80" s="2"/>
      <c r="L80" s="2"/>
      <c r="M80" s="2"/>
      <c r="N80" s="2"/>
      <c r="O80" s="2"/>
      <c r="P80" s="3"/>
    </row>
    <row r="81" spans="1:16" ht="22.5">
      <c r="A81" s="11">
        <v>451</v>
      </c>
      <c r="B81" s="7" t="s">
        <v>44</v>
      </c>
      <c r="C81" s="6">
        <v>650000</v>
      </c>
      <c r="D81" s="5">
        <f>'902'!D81+12</f>
        <v>41</v>
      </c>
      <c r="E81" s="5">
        <v>10</v>
      </c>
      <c r="F81" s="7">
        <f>'902'!F81+'902'!G81</f>
        <v>157083.3333333333</v>
      </c>
      <c r="G81" s="7">
        <f t="shared" si="3"/>
        <v>65000</v>
      </c>
      <c r="H81" s="7">
        <f t="shared" si="2"/>
        <v>427916.6666666667</v>
      </c>
      <c r="I81" s="2"/>
      <c r="J81" s="2"/>
      <c r="K81" s="2"/>
      <c r="L81" s="2"/>
      <c r="M81" s="2"/>
      <c r="N81" s="2"/>
      <c r="O81" s="2"/>
      <c r="P81" s="3"/>
    </row>
    <row r="82" spans="1:16" ht="22.5">
      <c r="A82" s="11">
        <v>451</v>
      </c>
      <c r="B82" s="7" t="s">
        <v>44</v>
      </c>
      <c r="C82" s="6">
        <v>650000</v>
      </c>
      <c r="D82" s="5">
        <f>'902'!D82+12</f>
        <v>41</v>
      </c>
      <c r="E82" s="5">
        <v>10</v>
      </c>
      <c r="F82" s="7">
        <f>'902'!F82+'902'!G82</f>
        <v>157083.3333333333</v>
      </c>
      <c r="G82" s="7">
        <f t="shared" si="3"/>
        <v>65000</v>
      </c>
      <c r="H82" s="7">
        <f t="shared" si="2"/>
        <v>427916.6666666667</v>
      </c>
      <c r="I82" s="2"/>
      <c r="J82" s="2"/>
      <c r="K82" s="2"/>
      <c r="L82" s="2"/>
      <c r="M82" s="2"/>
      <c r="N82" s="2"/>
      <c r="O82" s="2"/>
      <c r="P82" s="3"/>
    </row>
    <row r="83" spans="1:16" ht="22.5">
      <c r="A83" s="11">
        <v>451</v>
      </c>
      <c r="B83" s="7" t="s">
        <v>44</v>
      </c>
      <c r="C83" s="6">
        <v>650000</v>
      </c>
      <c r="D83" s="5">
        <f>'902'!D83+12</f>
        <v>41</v>
      </c>
      <c r="E83" s="5">
        <v>10</v>
      </c>
      <c r="F83" s="7">
        <f>'902'!F83+'902'!G83</f>
        <v>157083.3333333333</v>
      </c>
      <c r="G83" s="7">
        <f t="shared" si="3"/>
        <v>65000</v>
      </c>
      <c r="H83" s="7">
        <f t="shared" si="2"/>
        <v>427916.6666666667</v>
      </c>
      <c r="I83" s="2"/>
      <c r="J83" s="2"/>
      <c r="K83" s="2"/>
      <c r="L83" s="2"/>
      <c r="M83" s="2"/>
      <c r="N83" s="2"/>
      <c r="O83" s="2"/>
      <c r="P83" s="3"/>
    </row>
    <row r="84" spans="1:16" ht="22.5">
      <c r="A84" s="11">
        <v>451</v>
      </c>
      <c r="B84" s="7" t="s">
        <v>44</v>
      </c>
      <c r="C84" s="6">
        <v>650000</v>
      </c>
      <c r="D84" s="5">
        <f>'902'!D84+12</f>
        <v>41</v>
      </c>
      <c r="E84" s="5">
        <v>10</v>
      </c>
      <c r="F84" s="7">
        <f>'902'!F84+'902'!G84</f>
        <v>157083.3333333333</v>
      </c>
      <c r="G84" s="7">
        <f t="shared" si="3"/>
        <v>65000</v>
      </c>
      <c r="H84" s="7">
        <f t="shared" si="2"/>
        <v>427916.6666666667</v>
      </c>
      <c r="I84" s="2"/>
      <c r="J84" s="2"/>
      <c r="K84" s="2"/>
      <c r="L84" s="2"/>
      <c r="M84" s="2"/>
      <c r="N84" s="2"/>
      <c r="O84" s="2"/>
      <c r="P84" s="3"/>
    </row>
    <row r="85" spans="1:16" ht="22.5">
      <c r="A85" s="11">
        <v>451</v>
      </c>
      <c r="B85" s="7" t="s">
        <v>45</v>
      </c>
      <c r="C85" s="6">
        <v>580000</v>
      </c>
      <c r="D85" s="5">
        <f>'902'!D85+12</f>
        <v>41</v>
      </c>
      <c r="E85" s="5">
        <v>10</v>
      </c>
      <c r="F85" s="7">
        <f>'902'!F85+'902'!G85</f>
        <v>140166.6666666667</v>
      </c>
      <c r="G85" s="7">
        <f t="shared" si="3"/>
        <v>58000</v>
      </c>
      <c r="H85" s="7">
        <f t="shared" si="2"/>
        <v>381833.3333333333</v>
      </c>
      <c r="I85" s="2"/>
      <c r="J85" s="2"/>
      <c r="K85" s="2"/>
      <c r="L85" s="2"/>
      <c r="M85" s="2"/>
      <c r="N85" s="2"/>
      <c r="O85" s="2"/>
      <c r="P85" s="3"/>
    </row>
    <row r="86" spans="1:16" ht="22.5">
      <c r="A86" s="11">
        <v>451</v>
      </c>
      <c r="B86" s="7" t="s">
        <v>45</v>
      </c>
      <c r="C86" s="6">
        <v>580000</v>
      </c>
      <c r="D86" s="5">
        <f>'902'!D86+12</f>
        <v>41</v>
      </c>
      <c r="E86" s="5">
        <v>10</v>
      </c>
      <c r="F86" s="7">
        <f>'902'!F86+'902'!G86</f>
        <v>140166.6666666667</v>
      </c>
      <c r="G86" s="7">
        <f t="shared" si="3"/>
        <v>58000</v>
      </c>
      <c r="H86" s="7">
        <f t="shared" si="2"/>
        <v>381833.3333333333</v>
      </c>
      <c r="I86" s="2"/>
      <c r="J86" s="2"/>
      <c r="K86" s="2"/>
      <c r="L86" s="2"/>
      <c r="M86" s="2"/>
      <c r="N86" s="2"/>
      <c r="O86" s="2"/>
      <c r="P86" s="3"/>
    </row>
    <row r="87" spans="1:16" ht="22.5">
      <c r="A87" s="11">
        <v>451</v>
      </c>
      <c r="B87" s="7" t="s">
        <v>45</v>
      </c>
      <c r="C87" s="6">
        <v>580000</v>
      </c>
      <c r="D87" s="5">
        <f>'902'!D87+12</f>
        <v>41</v>
      </c>
      <c r="E87" s="5">
        <v>10</v>
      </c>
      <c r="F87" s="7">
        <f>'902'!F87+'902'!G87</f>
        <v>140166.6666666667</v>
      </c>
      <c r="G87" s="7">
        <f t="shared" si="3"/>
        <v>58000</v>
      </c>
      <c r="H87" s="7">
        <f t="shared" si="2"/>
        <v>381833.3333333333</v>
      </c>
      <c r="I87" s="2"/>
      <c r="J87" s="2"/>
      <c r="K87" s="2"/>
      <c r="L87" s="2"/>
      <c r="M87" s="2"/>
      <c r="N87" s="2"/>
      <c r="O87" s="2"/>
      <c r="P87" s="3"/>
    </row>
    <row r="88" spans="1:16" ht="22.5">
      <c r="A88" s="11">
        <v>451</v>
      </c>
      <c r="B88" s="7" t="s">
        <v>45</v>
      </c>
      <c r="C88" s="6">
        <v>580000</v>
      </c>
      <c r="D88" s="5">
        <f>'902'!D88+12</f>
        <v>41</v>
      </c>
      <c r="E88" s="5">
        <v>10</v>
      </c>
      <c r="F88" s="7">
        <f>'902'!F88+'902'!G88</f>
        <v>140166.6666666667</v>
      </c>
      <c r="G88" s="7">
        <f t="shared" si="3"/>
        <v>58000</v>
      </c>
      <c r="H88" s="7">
        <f t="shared" si="2"/>
        <v>381833.3333333333</v>
      </c>
      <c r="I88" s="2"/>
      <c r="J88" s="2"/>
      <c r="K88" s="2"/>
      <c r="L88" s="2"/>
      <c r="M88" s="2"/>
      <c r="N88" s="2"/>
      <c r="O88" s="2"/>
      <c r="P88" s="3"/>
    </row>
    <row r="89" spans="1:16" ht="22.5">
      <c r="A89" s="11">
        <v>451</v>
      </c>
      <c r="B89" s="7" t="s">
        <v>46</v>
      </c>
      <c r="C89" s="6">
        <v>3500000</v>
      </c>
      <c r="D89" s="5">
        <f>'902'!D89+12</f>
        <v>41</v>
      </c>
      <c r="E89" s="5">
        <v>10</v>
      </c>
      <c r="F89" s="7">
        <f>'902'!F89+'902'!G89</f>
        <v>845833.3333333334</v>
      </c>
      <c r="G89" s="7">
        <f t="shared" si="3"/>
        <v>350000</v>
      </c>
      <c r="H89" s="7">
        <f t="shared" si="2"/>
        <v>2304166.6666666665</v>
      </c>
      <c r="I89" s="2"/>
      <c r="J89" s="2"/>
      <c r="K89" s="2"/>
      <c r="L89" s="2"/>
      <c r="M89" s="2"/>
      <c r="N89" s="2"/>
      <c r="O89" s="2"/>
      <c r="P89" s="3"/>
    </row>
    <row r="90" spans="1:16" ht="22.5">
      <c r="A90" s="11">
        <v>451</v>
      </c>
      <c r="B90" s="7" t="s">
        <v>46</v>
      </c>
      <c r="C90" s="6">
        <v>3500000</v>
      </c>
      <c r="D90" s="5">
        <f>'902'!D90+12</f>
        <v>41</v>
      </c>
      <c r="E90" s="5">
        <v>10</v>
      </c>
      <c r="F90" s="7">
        <f>'902'!F90+'902'!G90</f>
        <v>845833.3333333334</v>
      </c>
      <c r="G90" s="7">
        <f t="shared" si="3"/>
        <v>350000</v>
      </c>
      <c r="H90" s="7">
        <f t="shared" si="2"/>
        <v>2304166.6666666665</v>
      </c>
      <c r="I90" s="2"/>
      <c r="J90" s="2"/>
      <c r="K90" s="2"/>
      <c r="L90" s="2"/>
      <c r="M90" s="2"/>
      <c r="N90" s="2"/>
      <c r="O90" s="2"/>
      <c r="P90" s="3"/>
    </row>
    <row r="91" spans="1:16" ht="22.5">
      <c r="A91" s="11">
        <v>451</v>
      </c>
      <c r="B91" s="7" t="s">
        <v>46</v>
      </c>
      <c r="C91" s="6">
        <v>3500000</v>
      </c>
      <c r="D91" s="5">
        <f>'902'!D91+12</f>
        <v>41</v>
      </c>
      <c r="E91" s="5">
        <v>10</v>
      </c>
      <c r="F91" s="7">
        <f>'902'!F91+'902'!G91</f>
        <v>845833.3333333334</v>
      </c>
      <c r="G91" s="7">
        <f t="shared" si="3"/>
        <v>350000</v>
      </c>
      <c r="H91" s="7">
        <f t="shared" si="2"/>
        <v>2304166.6666666665</v>
      </c>
      <c r="I91" s="2"/>
      <c r="J91" s="2"/>
      <c r="K91" s="2"/>
      <c r="L91" s="2"/>
      <c r="M91" s="2"/>
      <c r="N91" s="2"/>
      <c r="O91" s="2"/>
      <c r="P91" s="3"/>
    </row>
    <row r="92" spans="1:16" ht="22.5">
      <c r="A92" s="11">
        <v>451</v>
      </c>
      <c r="B92" s="7" t="s">
        <v>47</v>
      </c>
      <c r="C92" s="6">
        <v>850000</v>
      </c>
      <c r="D92" s="5">
        <f>'902'!D92+12</f>
        <v>41</v>
      </c>
      <c r="E92" s="5">
        <v>10</v>
      </c>
      <c r="F92" s="7">
        <f>'902'!F92+'902'!G92</f>
        <v>205416.66666666666</v>
      </c>
      <c r="G92" s="7">
        <f t="shared" si="3"/>
        <v>85000</v>
      </c>
      <c r="H92" s="7">
        <f t="shared" si="2"/>
        <v>559583.3333333334</v>
      </c>
      <c r="I92" s="2"/>
      <c r="J92" s="2"/>
      <c r="K92" s="2"/>
      <c r="L92" s="2"/>
      <c r="M92" s="2"/>
      <c r="N92" s="2"/>
      <c r="O92" s="2"/>
      <c r="P92" s="3"/>
    </row>
    <row r="93" spans="1:16" ht="22.5">
      <c r="A93" s="11">
        <v>451</v>
      </c>
      <c r="B93" s="7" t="s">
        <v>47</v>
      </c>
      <c r="C93" s="6">
        <v>850000</v>
      </c>
      <c r="D93" s="5">
        <f>'902'!D93+12</f>
        <v>41</v>
      </c>
      <c r="E93" s="5">
        <v>10</v>
      </c>
      <c r="F93" s="7">
        <f>'902'!F93+'902'!G93</f>
        <v>205416.66666666666</v>
      </c>
      <c r="G93" s="7">
        <f t="shared" si="3"/>
        <v>85000</v>
      </c>
      <c r="H93" s="7">
        <f t="shared" si="2"/>
        <v>559583.3333333334</v>
      </c>
      <c r="I93" s="2"/>
      <c r="J93" s="2"/>
      <c r="K93" s="2"/>
      <c r="L93" s="2"/>
      <c r="M93" s="2"/>
      <c r="N93" s="2"/>
      <c r="O93" s="2"/>
      <c r="P93" s="3"/>
    </row>
    <row r="94" spans="1:16" ht="22.5">
      <c r="A94" s="11">
        <v>451</v>
      </c>
      <c r="B94" s="7" t="s">
        <v>47</v>
      </c>
      <c r="C94" s="6">
        <v>850000</v>
      </c>
      <c r="D94" s="5">
        <f>'902'!D94+12</f>
        <v>41</v>
      </c>
      <c r="E94" s="5">
        <v>10</v>
      </c>
      <c r="F94" s="7">
        <f>'902'!F94+'902'!G94</f>
        <v>205416.66666666666</v>
      </c>
      <c r="G94" s="7">
        <f t="shared" si="3"/>
        <v>85000</v>
      </c>
      <c r="H94" s="7">
        <f t="shared" si="2"/>
        <v>559583.3333333334</v>
      </c>
      <c r="I94" s="2"/>
      <c r="J94" s="2"/>
      <c r="K94" s="2"/>
      <c r="L94" s="2"/>
      <c r="M94" s="2"/>
      <c r="N94" s="2"/>
      <c r="O94" s="2"/>
      <c r="P94" s="3"/>
    </row>
    <row r="95" spans="1:16" ht="22.5">
      <c r="A95" s="11">
        <v>451</v>
      </c>
      <c r="B95" s="7" t="s">
        <v>47</v>
      </c>
      <c r="C95" s="6">
        <v>850000</v>
      </c>
      <c r="D95" s="5">
        <f>'902'!D95+12</f>
        <v>41</v>
      </c>
      <c r="E95" s="5">
        <v>10</v>
      </c>
      <c r="F95" s="7">
        <f>'902'!F95+'902'!G95</f>
        <v>205416.66666666666</v>
      </c>
      <c r="G95" s="7">
        <f t="shared" si="3"/>
        <v>85000</v>
      </c>
      <c r="H95" s="7">
        <f t="shared" si="2"/>
        <v>559583.3333333334</v>
      </c>
      <c r="I95" s="2"/>
      <c r="J95" s="2"/>
      <c r="K95" s="2"/>
      <c r="L95" s="2"/>
      <c r="M95" s="2"/>
      <c r="N95" s="2"/>
      <c r="O95" s="2"/>
      <c r="P95" s="3"/>
    </row>
    <row r="96" spans="1:16" ht="22.5">
      <c r="A96" s="11">
        <v>451</v>
      </c>
      <c r="B96" s="7" t="s">
        <v>15</v>
      </c>
      <c r="C96" s="6">
        <v>595000</v>
      </c>
      <c r="D96" s="5">
        <f>'902'!D96+12</f>
        <v>41</v>
      </c>
      <c r="E96" s="5">
        <v>10</v>
      </c>
      <c r="F96" s="7">
        <f>'902'!F96+'902'!G96</f>
        <v>143791.6666666667</v>
      </c>
      <c r="G96" s="7">
        <f t="shared" si="3"/>
        <v>59500</v>
      </c>
      <c r="H96" s="7">
        <f t="shared" si="2"/>
        <v>391708.3333333333</v>
      </c>
      <c r="I96" s="2"/>
      <c r="J96" s="2"/>
      <c r="K96" s="2"/>
      <c r="L96" s="2"/>
      <c r="M96" s="2"/>
      <c r="N96" s="2"/>
      <c r="O96" s="2"/>
      <c r="P96" s="3"/>
    </row>
    <row r="97" spans="1:16" ht="22.5">
      <c r="A97" s="11">
        <v>451</v>
      </c>
      <c r="B97" s="7" t="s">
        <v>15</v>
      </c>
      <c r="C97" s="6">
        <v>595000</v>
      </c>
      <c r="D97" s="5">
        <f>'902'!D97+12</f>
        <v>41</v>
      </c>
      <c r="E97" s="5">
        <v>10</v>
      </c>
      <c r="F97" s="7">
        <f>'902'!F97+'902'!G97</f>
        <v>143791.6666666667</v>
      </c>
      <c r="G97" s="7">
        <f t="shared" si="3"/>
        <v>59500</v>
      </c>
      <c r="H97" s="7">
        <f t="shared" si="2"/>
        <v>391708.3333333333</v>
      </c>
      <c r="I97" s="2"/>
      <c r="J97" s="2"/>
      <c r="K97" s="2"/>
      <c r="L97" s="2"/>
      <c r="M97" s="2"/>
      <c r="N97" s="2"/>
      <c r="O97" s="2"/>
      <c r="P97" s="3"/>
    </row>
    <row r="98" spans="1:16" ht="22.5">
      <c r="A98" s="11">
        <v>451</v>
      </c>
      <c r="B98" s="7" t="s">
        <v>48</v>
      </c>
      <c r="C98" s="6">
        <v>195000</v>
      </c>
      <c r="D98" s="5">
        <f>'902'!D98+12</f>
        <v>41</v>
      </c>
      <c r="E98" s="5">
        <v>10</v>
      </c>
      <c r="F98" s="7">
        <f>'902'!F98+'902'!G98</f>
        <v>47125</v>
      </c>
      <c r="G98" s="7">
        <f t="shared" si="3"/>
        <v>19500</v>
      </c>
      <c r="H98" s="7">
        <f t="shared" si="2"/>
        <v>128375</v>
      </c>
      <c r="I98" s="2"/>
      <c r="J98" s="2"/>
      <c r="K98" s="2"/>
      <c r="L98" s="2"/>
      <c r="M98" s="2"/>
      <c r="N98" s="2"/>
      <c r="O98" s="2"/>
      <c r="P98" s="3"/>
    </row>
    <row r="99" spans="1:16" ht="22.5">
      <c r="A99" s="11">
        <v>451</v>
      </c>
      <c r="B99" s="7" t="s">
        <v>48</v>
      </c>
      <c r="C99" s="6">
        <v>195000</v>
      </c>
      <c r="D99" s="5">
        <f>'902'!D99+12</f>
        <v>41</v>
      </c>
      <c r="E99" s="5">
        <v>10</v>
      </c>
      <c r="F99" s="7">
        <f>'902'!F99+'902'!G99</f>
        <v>47125</v>
      </c>
      <c r="G99" s="7">
        <f t="shared" si="3"/>
        <v>19500</v>
      </c>
      <c r="H99" s="7">
        <f t="shared" si="2"/>
        <v>128375</v>
      </c>
      <c r="I99" s="2"/>
      <c r="J99" s="2"/>
      <c r="K99" s="2"/>
      <c r="L99" s="2"/>
      <c r="M99" s="2"/>
      <c r="N99" s="2"/>
      <c r="O99" s="2"/>
      <c r="P99" s="3"/>
    </row>
    <row r="100" spans="1:16" ht="22.5">
      <c r="A100" s="11">
        <v>451</v>
      </c>
      <c r="B100" s="7" t="s">
        <v>48</v>
      </c>
      <c r="C100" s="6">
        <v>195000</v>
      </c>
      <c r="D100" s="5">
        <f>'902'!D100+12</f>
        <v>41</v>
      </c>
      <c r="E100" s="5">
        <v>10</v>
      </c>
      <c r="F100" s="7">
        <f>'902'!F100+'902'!G100</f>
        <v>47125</v>
      </c>
      <c r="G100" s="7">
        <f t="shared" si="3"/>
        <v>19500</v>
      </c>
      <c r="H100" s="7">
        <f t="shared" si="2"/>
        <v>128375</v>
      </c>
      <c r="I100" s="2"/>
      <c r="J100" s="2"/>
      <c r="K100" s="2"/>
      <c r="L100" s="2"/>
      <c r="M100" s="2"/>
      <c r="N100" s="2"/>
      <c r="O100" s="2"/>
      <c r="P100" s="3"/>
    </row>
    <row r="101" spans="1:16" ht="22.5">
      <c r="A101" s="11">
        <v>451</v>
      </c>
      <c r="B101" s="7" t="s">
        <v>48</v>
      </c>
      <c r="C101" s="6">
        <v>195000</v>
      </c>
      <c r="D101" s="5">
        <f>'902'!D101+12</f>
        <v>41</v>
      </c>
      <c r="E101" s="5">
        <v>10</v>
      </c>
      <c r="F101" s="7">
        <f>'902'!F101+'902'!G101</f>
        <v>47125</v>
      </c>
      <c r="G101" s="7">
        <f t="shared" si="3"/>
        <v>19500</v>
      </c>
      <c r="H101" s="7">
        <f t="shared" si="2"/>
        <v>128375</v>
      </c>
      <c r="I101" s="2"/>
      <c r="J101" s="2"/>
      <c r="K101" s="2"/>
      <c r="L101" s="2"/>
      <c r="M101" s="2"/>
      <c r="N101" s="2"/>
      <c r="O101" s="2"/>
      <c r="P101" s="3"/>
    </row>
    <row r="102" spans="1:16" ht="22.5">
      <c r="A102" s="11">
        <v>451</v>
      </c>
      <c r="B102" s="7" t="s">
        <v>49</v>
      </c>
      <c r="C102" s="6">
        <v>840000</v>
      </c>
      <c r="D102" s="5">
        <f>'902'!D102+12</f>
        <v>41</v>
      </c>
      <c r="E102" s="5">
        <v>10</v>
      </c>
      <c r="F102" s="7">
        <f>'902'!F102+'902'!G102</f>
        <v>203000</v>
      </c>
      <c r="G102" s="7">
        <f t="shared" si="3"/>
        <v>84000</v>
      </c>
      <c r="H102" s="7">
        <f t="shared" si="2"/>
        <v>553000</v>
      </c>
      <c r="I102" s="2"/>
      <c r="J102" s="2"/>
      <c r="K102" s="2"/>
      <c r="L102" s="2"/>
      <c r="M102" s="2"/>
      <c r="N102" s="2"/>
      <c r="O102" s="2"/>
      <c r="P102" s="3"/>
    </row>
    <row r="103" spans="1:16" ht="22.5">
      <c r="A103" s="11">
        <v>451</v>
      </c>
      <c r="B103" s="7" t="s">
        <v>49</v>
      </c>
      <c r="C103" s="6">
        <v>840000</v>
      </c>
      <c r="D103" s="5">
        <f>'902'!D103+12</f>
        <v>41</v>
      </c>
      <c r="E103" s="5">
        <v>10</v>
      </c>
      <c r="F103" s="7">
        <f>'902'!F103+'902'!G103</f>
        <v>203000</v>
      </c>
      <c r="G103" s="7">
        <f t="shared" si="3"/>
        <v>84000</v>
      </c>
      <c r="H103" s="7">
        <f t="shared" si="2"/>
        <v>553000</v>
      </c>
      <c r="I103" s="2"/>
      <c r="J103" s="2"/>
      <c r="K103" s="2"/>
      <c r="L103" s="2"/>
      <c r="M103" s="2"/>
      <c r="N103" s="2"/>
      <c r="O103" s="2"/>
      <c r="P103" s="3"/>
    </row>
    <row r="104" spans="1:16" ht="22.5">
      <c r="A104" s="11">
        <v>451</v>
      </c>
      <c r="B104" s="7" t="s">
        <v>49</v>
      </c>
      <c r="C104" s="6">
        <v>840000</v>
      </c>
      <c r="D104" s="5">
        <f>'902'!D104+12</f>
        <v>41</v>
      </c>
      <c r="E104" s="5">
        <v>10</v>
      </c>
      <c r="F104" s="7">
        <f>'902'!F104+'902'!G104</f>
        <v>203000</v>
      </c>
      <c r="G104" s="7">
        <f t="shared" si="3"/>
        <v>84000</v>
      </c>
      <c r="H104" s="7">
        <f t="shared" si="2"/>
        <v>553000</v>
      </c>
      <c r="I104" s="2"/>
      <c r="J104" s="2"/>
      <c r="K104" s="2"/>
      <c r="L104" s="2"/>
      <c r="M104" s="2"/>
      <c r="N104" s="2"/>
      <c r="O104" s="2"/>
      <c r="P104" s="3"/>
    </row>
    <row r="105" spans="1:16" ht="22.5">
      <c r="A105" s="11">
        <v>451</v>
      </c>
      <c r="B105" s="7" t="s">
        <v>49</v>
      </c>
      <c r="C105" s="6">
        <v>840000</v>
      </c>
      <c r="D105" s="5">
        <f>'902'!D105+12</f>
        <v>41</v>
      </c>
      <c r="E105" s="5">
        <v>10</v>
      </c>
      <c r="F105" s="7">
        <f>'902'!F105+'902'!G105</f>
        <v>203000</v>
      </c>
      <c r="G105" s="7">
        <f t="shared" si="3"/>
        <v>84000</v>
      </c>
      <c r="H105" s="7">
        <f t="shared" si="2"/>
        <v>553000</v>
      </c>
      <c r="I105" s="2"/>
      <c r="J105" s="2"/>
      <c r="K105" s="2"/>
      <c r="L105" s="2"/>
      <c r="M105" s="2"/>
      <c r="N105" s="2"/>
      <c r="O105" s="2"/>
      <c r="P105" s="3"/>
    </row>
    <row r="106" spans="1:16" ht="22.5">
      <c r="A106" s="11">
        <v>451</v>
      </c>
      <c r="B106" s="7" t="s">
        <v>50</v>
      </c>
      <c r="C106" s="6">
        <v>200000</v>
      </c>
      <c r="D106" s="5">
        <f>'902'!D106+12</f>
        <v>41</v>
      </c>
      <c r="E106" s="5">
        <v>10</v>
      </c>
      <c r="F106" s="7">
        <f>'902'!F106+'902'!G106</f>
        <v>48333.333333333336</v>
      </c>
      <c r="G106" s="7">
        <f t="shared" si="3"/>
        <v>20000</v>
      </c>
      <c r="H106" s="7">
        <f t="shared" si="2"/>
        <v>131666.66666666666</v>
      </c>
      <c r="I106" s="2"/>
      <c r="J106" s="2"/>
      <c r="K106" s="2"/>
      <c r="L106" s="2"/>
      <c r="M106" s="2"/>
      <c r="N106" s="2"/>
      <c r="O106" s="2"/>
      <c r="P106" s="3"/>
    </row>
    <row r="107" spans="1:16" ht="22.5">
      <c r="A107" s="11">
        <v>451</v>
      </c>
      <c r="B107" s="7" t="s">
        <v>51</v>
      </c>
      <c r="C107" s="6">
        <v>200000</v>
      </c>
      <c r="D107" s="5">
        <f>'902'!D107+12</f>
        <v>41</v>
      </c>
      <c r="E107" s="5">
        <v>10</v>
      </c>
      <c r="F107" s="7">
        <f>'902'!F107+'902'!G107</f>
        <v>48333.333333333336</v>
      </c>
      <c r="G107" s="7">
        <f t="shared" si="3"/>
        <v>20000</v>
      </c>
      <c r="H107" s="7">
        <f t="shared" si="2"/>
        <v>131666.66666666666</v>
      </c>
      <c r="I107" s="2"/>
      <c r="J107" s="2"/>
      <c r="K107" s="2"/>
      <c r="L107" s="2"/>
      <c r="M107" s="2"/>
      <c r="N107" s="2"/>
      <c r="O107" s="2"/>
      <c r="P107" s="3"/>
    </row>
    <row r="108" spans="1:16" ht="22.5">
      <c r="A108" s="11">
        <v>451</v>
      </c>
      <c r="B108" s="7" t="s">
        <v>51</v>
      </c>
      <c r="C108" s="6">
        <v>200000</v>
      </c>
      <c r="D108" s="5">
        <f>'902'!D108+12</f>
        <v>41</v>
      </c>
      <c r="E108" s="5">
        <v>10</v>
      </c>
      <c r="F108" s="7">
        <f>'902'!F108+'902'!G108</f>
        <v>48333.333333333336</v>
      </c>
      <c r="G108" s="7">
        <f t="shared" si="3"/>
        <v>20000</v>
      </c>
      <c r="H108" s="7">
        <f t="shared" si="2"/>
        <v>131666.66666666666</v>
      </c>
      <c r="I108" s="2"/>
      <c r="J108" s="2"/>
      <c r="K108" s="2"/>
      <c r="L108" s="2"/>
      <c r="M108" s="2"/>
      <c r="N108" s="2"/>
      <c r="O108" s="2"/>
      <c r="P108" s="3"/>
    </row>
    <row r="109" spans="1:16" ht="22.5">
      <c r="A109" s="11">
        <v>451</v>
      </c>
      <c r="B109" s="7" t="s">
        <v>52</v>
      </c>
      <c r="C109" s="6">
        <v>2530000</v>
      </c>
      <c r="D109" s="5">
        <f>'902'!D109+12</f>
        <v>41</v>
      </c>
      <c r="E109" s="5">
        <v>10</v>
      </c>
      <c r="F109" s="7">
        <f>'902'!F109+'902'!G109</f>
        <v>611416.6666666667</v>
      </c>
      <c r="G109" s="7">
        <f t="shared" si="3"/>
        <v>253000</v>
      </c>
      <c r="H109" s="7">
        <f t="shared" si="2"/>
        <v>1665583.3333333333</v>
      </c>
      <c r="I109" s="2"/>
      <c r="J109" s="2"/>
      <c r="K109" s="2"/>
      <c r="L109" s="2"/>
      <c r="M109" s="2"/>
      <c r="N109" s="2"/>
      <c r="O109" s="2"/>
      <c r="P109" s="3"/>
    </row>
    <row r="110" spans="1:16" ht="22.5">
      <c r="A110" s="11">
        <v>451</v>
      </c>
      <c r="B110" s="7" t="s">
        <v>53</v>
      </c>
      <c r="C110" s="6">
        <v>3950000</v>
      </c>
      <c r="D110" s="5">
        <f>'902'!D110+12</f>
        <v>41</v>
      </c>
      <c r="E110" s="5">
        <v>10</v>
      </c>
      <c r="F110" s="7">
        <f>'902'!F110+'902'!G110</f>
        <v>954583.3333333334</v>
      </c>
      <c r="G110" s="7">
        <f t="shared" si="3"/>
        <v>395000</v>
      </c>
      <c r="H110" s="7">
        <f t="shared" si="2"/>
        <v>2600416.6666666665</v>
      </c>
      <c r="I110" s="2"/>
      <c r="J110" s="2"/>
      <c r="K110" s="2"/>
      <c r="L110" s="2"/>
      <c r="M110" s="2"/>
      <c r="N110" s="2"/>
      <c r="O110" s="2"/>
      <c r="P110" s="3"/>
    </row>
    <row r="111" spans="1:16" ht="22.5">
      <c r="A111" s="11">
        <v>451</v>
      </c>
      <c r="B111" s="7" t="s">
        <v>54</v>
      </c>
      <c r="C111" s="6">
        <v>1800000</v>
      </c>
      <c r="D111" s="5">
        <f>'902'!D111+12</f>
        <v>41</v>
      </c>
      <c r="E111" s="5">
        <v>10</v>
      </c>
      <c r="F111" s="7">
        <f>'902'!F111+'902'!G111</f>
        <v>435000</v>
      </c>
      <c r="G111" s="7">
        <f t="shared" si="3"/>
        <v>180000</v>
      </c>
      <c r="H111" s="7">
        <f t="shared" si="2"/>
        <v>1185000</v>
      </c>
      <c r="I111" s="2"/>
      <c r="J111" s="2"/>
      <c r="K111" s="2"/>
      <c r="L111" s="2"/>
      <c r="M111" s="2"/>
      <c r="N111" s="2"/>
      <c r="O111" s="2"/>
      <c r="P111" s="3"/>
    </row>
    <row r="112" spans="1:16" ht="22.5">
      <c r="A112" s="11">
        <v>532</v>
      </c>
      <c r="B112" s="5" t="s">
        <v>8</v>
      </c>
      <c r="C112" s="6">
        <v>17100000</v>
      </c>
      <c r="D112" s="5">
        <f>'902'!D112+12</f>
        <v>40</v>
      </c>
      <c r="E112" s="5">
        <v>4</v>
      </c>
      <c r="F112" s="7">
        <f>'902'!F112+'902'!G112</f>
        <v>9975000</v>
      </c>
      <c r="G112" s="7">
        <f t="shared" si="3"/>
        <v>4275000</v>
      </c>
      <c r="H112" s="7">
        <f t="shared" si="2"/>
        <v>2850000</v>
      </c>
      <c r="I112" s="2"/>
      <c r="J112" s="2"/>
      <c r="K112" s="2"/>
      <c r="L112" s="2"/>
      <c r="M112" s="2"/>
      <c r="N112" s="2"/>
      <c r="O112" s="2"/>
      <c r="P112" s="3"/>
    </row>
    <row r="113" spans="1:16" ht="22.5">
      <c r="A113" s="11">
        <v>569</v>
      </c>
      <c r="B113" s="5" t="s">
        <v>79</v>
      </c>
      <c r="C113" s="36">
        <v>824000</v>
      </c>
      <c r="D113" s="5">
        <f>'902'!D113+12</f>
        <v>39</v>
      </c>
      <c r="E113" s="5">
        <v>4</v>
      </c>
      <c r="F113" s="7">
        <f>'902'!F113+'902'!G113</f>
        <v>412000</v>
      </c>
      <c r="G113" s="7">
        <f t="shared" si="3"/>
        <v>206000</v>
      </c>
      <c r="H113" s="7">
        <f t="shared" si="2"/>
        <v>206000</v>
      </c>
      <c r="I113" s="2"/>
      <c r="J113" s="2"/>
      <c r="K113" s="2"/>
      <c r="L113" s="2"/>
      <c r="M113" s="2"/>
      <c r="N113" s="2"/>
      <c r="O113" s="2"/>
      <c r="P113" s="3"/>
    </row>
    <row r="114" spans="1:16" ht="22.5">
      <c r="A114" s="11">
        <v>691</v>
      </c>
      <c r="B114" s="7" t="s">
        <v>64</v>
      </c>
      <c r="C114" s="6">
        <v>30000000</v>
      </c>
      <c r="D114" s="5">
        <f>'902'!D114+12</f>
        <v>39</v>
      </c>
      <c r="E114" s="5">
        <v>10</v>
      </c>
      <c r="F114" s="7">
        <f>'902'!F114+'902'!G114</f>
        <v>6750000</v>
      </c>
      <c r="G114" s="7">
        <f t="shared" si="3"/>
        <v>3000000</v>
      </c>
      <c r="H114" s="7">
        <f t="shared" si="2"/>
        <v>20250000</v>
      </c>
      <c r="I114" s="2"/>
      <c r="J114" s="2"/>
      <c r="K114" s="2"/>
      <c r="L114" s="2"/>
      <c r="M114" s="2"/>
      <c r="N114" s="2"/>
      <c r="O114" s="2"/>
      <c r="P114" s="3"/>
    </row>
    <row r="115" spans="1:16" ht="22.5">
      <c r="A115" s="11">
        <v>732</v>
      </c>
      <c r="B115" s="7" t="s">
        <v>42</v>
      </c>
      <c r="C115" s="6">
        <v>7900000</v>
      </c>
      <c r="D115" s="5">
        <f>'902'!D115+12</f>
        <v>38</v>
      </c>
      <c r="E115" s="5">
        <v>10</v>
      </c>
      <c r="F115" s="7">
        <f>'902'!F115+'902'!G115</f>
        <v>1711666.6666666665</v>
      </c>
      <c r="G115" s="7">
        <f t="shared" si="3"/>
        <v>790000</v>
      </c>
      <c r="H115" s="7">
        <f t="shared" si="2"/>
        <v>5398333.333333334</v>
      </c>
      <c r="I115" s="2"/>
      <c r="J115" s="2"/>
      <c r="K115" s="2"/>
      <c r="L115" s="2"/>
      <c r="M115" s="2"/>
      <c r="N115" s="2"/>
      <c r="O115" s="2"/>
      <c r="P115" s="3"/>
    </row>
    <row r="116" spans="1:16" ht="22.5">
      <c r="A116" s="11">
        <v>732</v>
      </c>
      <c r="B116" s="7" t="s">
        <v>42</v>
      </c>
      <c r="C116" s="6">
        <v>7900000</v>
      </c>
      <c r="D116" s="5">
        <f>'902'!D116+12</f>
        <v>38</v>
      </c>
      <c r="E116" s="5">
        <v>10</v>
      </c>
      <c r="F116" s="7">
        <f>'902'!F116+'902'!G116</f>
        <v>1711666.6666666665</v>
      </c>
      <c r="G116" s="7">
        <f t="shared" si="3"/>
        <v>790000</v>
      </c>
      <c r="H116" s="7">
        <f t="shared" si="2"/>
        <v>5398333.333333334</v>
      </c>
      <c r="I116" s="2"/>
      <c r="J116" s="2"/>
      <c r="K116" s="2"/>
      <c r="L116" s="2"/>
      <c r="M116" s="2"/>
      <c r="N116" s="2"/>
      <c r="O116" s="2"/>
      <c r="P116" s="3"/>
    </row>
    <row r="117" spans="1:16" ht="22.5">
      <c r="A117" s="11">
        <v>733</v>
      </c>
      <c r="B117" s="5" t="s">
        <v>59</v>
      </c>
      <c r="C117" s="6">
        <v>3850000</v>
      </c>
      <c r="D117" s="5">
        <f>'902'!D117+12</f>
        <v>38</v>
      </c>
      <c r="E117" s="5">
        <v>4</v>
      </c>
      <c r="F117" s="7">
        <f>'902'!F117+'902'!G117</f>
        <v>2085416.6666666665</v>
      </c>
      <c r="G117" s="7">
        <f t="shared" si="3"/>
        <v>962500</v>
      </c>
      <c r="H117" s="7">
        <f t="shared" si="2"/>
        <v>802083.3333333335</v>
      </c>
      <c r="I117" s="2"/>
      <c r="J117" s="2"/>
      <c r="K117" s="2"/>
      <c r="L117" s="2"/>
      <c r="M117" s="2"/>
      <c r="N117" s="2"/>
      <c r="O117" s="2"/>
      <c r="P117" s="3"/>
    </row>
    <row r="118" spans="1:16" ht="22.5">
      <c r="A118" s="11">
        <v>956</v>
      </c>
      <c r="B118" s="7" t="s">
        <v>56</v>
      </c>
      <c r="C118" s="6">
        <v>3500000</v>
      </c>
      <c r="D118" s="5">
        <f>'902'!D118+12</f>
        <v>37</v>
      </c>
      <c r="E118" s="5">
        <v>10</v>
      </c>
      <c r="F118" s="7">
        <f>'902'!F118+'902'!G118</f>
        <v>729166.6666666666</v>
      </c>
      <c r="G118" s="7">
        <f t="shared" si="3"/>
        <v>350000</v>
      </c>
      <c r="H118" s="7">
        <f t="shared" si="2"/>
        <v>2420833.3333333335</v>
      </c>
      <c r="I118" s="2"/>
      <c r="J118" s="2"/>
      <c r="K118" s="2"/>
      <c r="L118" s="2"/>
      <c r="M118" s="2"/>
      <c r="N118" s="2"/>
      <c r="O118" s="2"/>
      <c r="P118" s="3"/>
    </row>
    <row r="119" spans="1:16" ht="22.5">
      <c r="A119" s="11">
        <v>956</v>
      </c>
      <c r="B119" s="7" t="s">
        <v>55</v>
      </c>
      <c r="C119" s="6">
        <v>4550000</v>
      </c>
      <c r="D119" s="5">
        <f>'902'!D119+12</f>
        <v>37</v>
      </c>
      <c r="E119" s="5">
        <v>10</v>
      </c>
      <c r="F119" s="7">
        <f>'902'!F119+'902'!G119</f>
        <v>947916.6666666667</v>
      </c>
      <c r="G119" s="7">
        <f t="shared" si="3"/>
        <v>455000</v>
      </c>
      <c r="H119" s="7">
        <f t="shared" si="2"/>
        <v>3147083.333333333</v>
      </c>
      <c r="I119" s="2"/>
      <c r="J119" s="2"/>
      <c r="K119" s="2"/>
      <c r="L119" s="2"/>
      <c r="M119" s="2"/>
      <c r="N119" s="2"/>
      <c r="O119" s="2"/>
      <c r="P119" s="3"/>
    </row>
    <row r="120" spans="1:16" ht="22.5">
      <c r="A120" s="11">
        <v>956</v>
      </c>
      <c r="B120" s="5" t="s">
        <v>9</v>
      </c>
      <c r="C120" s="6">
        <v>4766000</v>
      </c>
      <c r="D120" s="5">
        <f>'902'!D120+12</f>
        <v>37</v>
      </c>
      <c r="E120" s="5">
        <v>4</v>
      </c>
      <c r="F120" s="7">
        <f>'902'!F120+'902'!G120</f>
        <v>2482291.6666666665</v>
      </c>
      <c r="G120" s="7">
        <f t="shared" si="3"/>
        <v>1191500</v>
      </c>
      <c r="H120" s="7">
        <f t="shared" si="2"/>
        <v>1092208.3333333335</v>
      </c>
      <c r="I120" s="2"/>
      <c r="J120" s="2"/>
      <c r="K120" s="2"/>
      <c r="L120" s="2"/>
      <c r="M120" s="2"/>
      <c r="N120" s="2"/>
      <c r="O120" s="2"/>
      <c r="P120" s="3"/>
    </row>
    <row r="121" spans="1:16" ht="22.5">
      <c r="A121" s="11">
        <v>1060</v>
      </c>
      <c r="B121" s="7" t="s">
        <v>57</v>
      </c>
      <c r="C121" s="6">
        <v>1650000</v>
      </c>
      <c r="D121" s="5">
        <f>'902'!D121+12</f>
        <v>36</v>
      </c>
      <c r="E121" s="5">
        <v>10</v>
      </c>
      <c r="F121" s="7">
        <f>'902'!F121+'902'!G121</f>
        <v>330000</v>
      </c>
      <c r="G121" s="7">
        <f t="shared" si="3"/>
        <v>165000</v>
      </c>
      <c r="H121" s="7">
        <f t="shared" si="2"/>
        <v>1155000</v>
      </c>
      <c r="I121" s="2"/>
      <c r="J121" s="2"/>
      <c r="K121" s="2"/>
      <c r="L121" s="2"/>
      <c r="M121" s="2"/>
      <c r="N121" s="2"/>
      <c r="O121" s="2"/>
      <c r="P121" s="3"/>
    </row>
    <row r="122" spans="1:16" ht="22.5">
      <c r="A122" s="11">
        <v>1060</v>
      </c>
      <c r="B122" s="7" t="s">
        <v>58</v>
      </c>
      <c r="C122" s="6">
        <v>12350000</v>
      </c>
      <c r="D122" s="5">
        <f>'902'!D122+12</f>
        <v>36</v>
      </c>
      <c r="E122" s="5">
        <v>10</v>
      </c>
      <c r="F122" s="7">
        <f>'902'!F122+'902'!G122</f>
        <v>2470000</v>
      </c>
      <c r="G122" s="7">
        <f t="shared" si="3"/>
        <v>1235000</v>
      </c>
      <c r="H122" s="7">
        <f t="shared" si="2"/>
        <v>8645000</v>
      </c>
      <c r="I122" s="2"/>
      <c r="J122" s="2"/>
      <c r="K122" s="2"/>
      <c r="L122" s="2"/>
      <c r="M122" s="2"/>
      <c r="N122" s="2"/>
      <c r="O122" s="2"/>
      <c r="P122" s="3"/>
    </row>
    <row r="123" spans="1:16" ht="22.5">
      <c r="A123" s="28">
        <v>1072</v>
      </c>
      <c r="B123" s="29" t="s">
        <v>80</v>
      </c>
      <c r="C123" s="38">
        <v>7870000</v>
      </c>
      <c r="D123" s="5">
        <f>'902'!D123+12</f>
        <v>36</v>
      </c>
      <c r="E123" s="31">
        <v>5</v>
      </c>
      <c r="F123" s="7">
        <f>'902'!F123+'902'!G123</f>
        <v>2361000</v>
      </c>
      <c r="G123" s="7">
        <f t="shared" si="3"/>
        <v>1574000</v>
      </c>
      <c r="H123" s="7">
        <f t="shared" si="2"/>
        <v>3935000</v>
      </c>
      <c r="I123" s="32"/>
      <c r="J123" s="32"/>
      <c r="K123" s="32"/>
      <c r="L123" s="32"/>
      <c r="M123" s="32"/>
      <c r="N123" s="32"/>
      <c r="O123" s="32"/>
      <c r="P123" s="33"/>
    </row>
    <row r="124" spans="1:16" ht="22.5">
      <c r="A124" s="28">
        <v>742</v>
      </c>
      <c r="B124" s="29" t="s">
        <v>75</v>
      </c>
      <c r="C124" s="30">
        <v>4500000</v>
      </c>
      <c r="D124" s="5">
        <f>'902'!D124+12</f>
        <v>30</v>
      </c>
      <c r="E124" s="31">
        <v>10</v>
      </c>
      <c r="F124" s="7">
        <f>'902'!F124+'902'!G124</f>
        <v>675000</v>
      </c>
      <c r="G124" s="7">
        <f t="shared" si="3"/>
        <v>450000</v>
      </c>
      <c r="H124" s="7">
        <f t="shared" si="2"/>
        <v>3375000</v>
      </c>
      <c r="I124" s="32"/>
      <c r="J124" s="32"/>
      <c r="K124" s="32"/>
      <c r="L124" s="32"/>
      <c r="M124" s="32"/>
      <c r="N124" s="32"/>
      <c r="O124" s="32"/>
      <c r="P124" s="33"/>
    </row>
    <row r="125" spans="1:16" ht="22.5">
      <c r="A125" s="28">
        <v>742</v>
      </c>
      <c r="B125" s="29" t="s">
        <v>76</v>
      </c>
      <c r="C125" s="30">
        <v>1200000</v>
      </c>
      <c r="D125" s="5">
        <f>'902'!D125+12</f>
        <v>30</v>
      </c>
      <c r="E125" s="31">
        <v>10</v>
      </c>
      <c r="F125" s="7">
        <f>'902'!F125+'902'!G125</f>
        <v>180000</v>
      </c>
      <c r="G125" s="7">
        <f t="shared" si="3"/>
        <v>120000</v>
      </c>
      <c r="H125" s="7">
        <f t="shared" si="2"/>
        <v>900000</v>
      </c>
      <c r="I125" s="32"/>
      <c r="J125" s="32"/>
      <c r="K125" s="32"/>
      <c r="L125" s="32"/>
      <c r="M125" s="32"/>
      <c r="N125" s="32"/>
      <c r="O125" s="32"/>
      <c r="P125" s="33"/>
    </row>
    <row r="126" spans="1:16" ht="22.5">
      <c r="A126" s="28">
        <v>777</v>
      </c>
      <c r="B126" s="29" t="s">
        <v>84</v>
      </c>
      <c r="C126" s="38">
        <v>12000000</v>
      </c>
      <c r="D126" s="5">
        <f>'902'!D126+12</f>
        <v>29</v>
      </c>
      <c r="E126" s="31">
        <v>5</v>
      </c>
      <c r="F126" s="7">
        <f>'902'!F126+'902'!G126</f>
        <v>3600000</v>
      </c>
      <c r="G126" s="7">
        <f t="shared" si="3"/>
        <v>2400000</v>
      </c>
      <c r="H126" s="7">
        <f t="shared" si="2"/>
        <v>6000000</v>
      </c>
      <c r="I126" s="32"/>
      <c r="J126" s="32"/>
      <c r="K126" s="32"/>
      <c r="L126" s="32"/>
      <c r="M126" s="32"/>
      <c r="N126" s="32"/>
      <c r="O126" s="32"/>
      <c r="P126" s="33"/>
    </row>
    <row r="127" spans="1:16" ht="22.5">
      <c r="A127" s="28">
        <v>804</v>
      </c>
      <c r="B127" s="29" t="s">
        <v>83</v>
      </c>
      <c r="C127" s="30">
        <v>342125000</v>
      </c>
      <c r="D127" s="5">
        <f>'902'!D127+12</f>
        <v>29</v>
      </c>
      <c r="E127" s="31">
        <v>10</v>
      </c>
      <c r="F127" s="7">
        <f>'902'!F127+'902'!G127</f>
        <v>51318750</v>
      </c>
      <c r="G127" s="7">
        <f t="shared" si="3"/>
        <v>34212500</v>
      </c>
      <c r="H127" s="7">
        <f t="shared" si="2"/>
        <v>256593750</v>
      </c>
      <c r="I127" s="32"/>
      <c r="J127" s="32"/>
      <c r="K127" s="32"/>
      <c r="L127" s="32"/>
      <c r="M127" s="32"/>
      <c r="N127" s="32"/>
      <c r="O127" s="32"/>
      <c r="P127" s="33"/>
    </row>
    <row r="128" spans="1:18" ht="22.5">
      <c r="A128" s="28">
        <v>9</v>
      </c>
      <c r="B128" s="31" t="s">
        <v>86</v>
      </c>
      <c r="C128" s="30">
        <v>4500000</v>
      </c>
      <c r="D128" s="5">
        <f>'902'!D128+12</f>
        <v>23</v>
      </c>
      <c r="E128" s="31">
        <v>10</v>
      </c>
      <c r="F128" s="7">
        <f>'902'!F128+'902'!G128</f>
        <v>412500</v>
      </c>
      <c r="G128" s="7">
        <f t="shared" si="3"/>
        <v>450000</v>
      </c>
      <c r="H128" s="7">
        <f t="shared" si="2"/>
        <v>3637500</v>
      </c>
      <c r="I128" s="32"/>
      <c r="J128" s="32"/>
      <c r="K128" s="32"/>
      <c r="L128" s="32"/>
      <c r="M128" s="32"/>
      <c r="N128" s="32"/>
      <c r="O128" s="32"/>
      <c r="P128" s="34"/>
      <c r="R128" s="37"/>
    </row>
    <row r="129" spans="1:18" ht="22.5">
      <c r="A129" s="28">
        <v>18</v>
      </c>
      <c r="B129" s="29" t="s">
        <v>87</v>
      </c>
      <c r="C129" s="30">
        <v>7130000</v>
      </c>
      <c r="D129" s="5">
        <f>'902'!D129+12</f>
        <v>23</v>
      </c>
      <c r="E129" s="31">
        <v>10</v>
      </c>
      <c r="F129" s="7">
        <f>'902'!F129+'902'!G129</f>
        <v>653583.3333333334</v>
      </c>
      <c r="G129" s="7">
        <f t="shared" si="3"/>
        <v>713000</v>
      </c>
      <c r="H129" s="7">
        <f t="shared" si="2"/>
        <v>5763416.666666667</v>
      </c>
      <c r="I129" s="32"/>
      <c r="J129" s="32"/>
      <c r="K129" s="32"/>
      <c r="L129" s="32"/>
      <c r="M129" s="32"/>
      <c r="N129" s="32"/>
      <c r="O129" s="32"/>
      <c r="P129" s="34"/>
      <c r="R129" s="37"/>
    </row>
    <row r="130" spans="1:18" ht="22.5">
      <c r="A130" s="28">
        <v>174</v>
      </c>
      <c r="B130" s="29" t="s">
        <v>88</v>
      </c>
      <c r="C130" s="30">
        <v>6702800</v>
      </c>
      <c r="D130" s="5">
        <f>'902'!D130+12</f>
        <v>19</v>
      </c>
      <c r="E130" s="31">
        <v>4</v>
      </c>
      <c r="F130" s="7">
        <f>'902'!F130+'902'!G130</f>
        <v>977491.6666666666</v>
      </c>
      <c r="G130" s="7">
        <f t="shared" si="3"/>
        <v>1675700</v>
      </c>
      <c r="H130" s="7">
        <f t="shared" si="2"/>
        <v>4049608.333333333</v>
      </c>
      <c r="I130" s="32"/>
      <c r="J130" s="32"/>
      <c r="K130" s="32"/>
      <c r="L130" s="32"/>
      <c r="M130" s="32"/>
      <c r="N130" s="32"/>
      <c r="O130" s="32"/>
      <c r="P130" s="34"/>
      <c r="R130" s="37"/>
    </row>
    <row r="131" spans="1:18" ht="22.5">
      <c r="A131" s="28">
        <v>179</v>
      </c>
      <c r="B131" s="29" t="s">
        <v>83</v>
      </c>
      <c r="C131" s="30">
        <v>99000000</v>
      </c>
      <c r="D131" s="5">
        <f>'902'!D131+12</f>
        <v>19</v>
      </c>
      <c r="E131" s="31">
        <v>10</v>
      </c>
      <c r="F131" s="7">
        <f>'902'!F131+'902'!G131</f>
        <v>5775000</v>
      </c>
      <c r="G131" s="7">
        <f t="shared" si="3"/>
        <v>9900000</v>
      </c>
      <c r="H131" s="7">
        <f t="shared" si="2"/>
        <v>83325000</v>
      </c>
      <c r="I131" s="32"/>
      <c r="J131" s="32"/>
      <c r="K131" s="32"/>
      <c r="L131" s="32"/>
      <c r="M131" s="32"/>
      <c r="N131" s="32"/>
      <c r="O131" s="32"/>
      <c r="P131" s="34"/>
      <c r="R131" s="37"/>
    </row>
    <row r="132" spans="1:18" ht="22.5">
      <c r="A132" s="28">
        <v>208</v>
      </c>
      <c r="B132" s="29" t="s">
        <v>90</v>
      </c>
      <c r="C132" s="30">
        <v>114377400</v>
      </c>
      <c r="D132" s="5">
        <f>'902'!D132+12</f>
        <v>18</v>
      </c>
      <c r="E132" s="31">
        <v>4</v>
      </c>
      <c r="F132" s="7">
        <f>'902'!F132+'902'!G132</f>
        <v>14297175</v>
      </c>
      <c r="G132" s="7">
        <f t="shared" si="3"/>
        <v>28594350</v>
      </c>
      <c r="H132" s="7">
        <f t="shared" si="2"/>
        <v>71485875</v>
      </c>
      <c r="I132" s="32"/>
      <c r="J132" s="32"/>
      <c r="K132" s="32"/>
      <c r="L132" s="32"/>
      <c r="M132" s="32"/>
      <c r="N132" s="32"/>
      <c r="O132" s="32"/>
      <c r="P132" s="34"/>
      <c r="R132" s="37"/>
    </row>
    <row r="133" spans="1:18" ht="22.5">
      <c r="A133" s="28">
        <v>293</v>
      </c>
      <c r="B133" s="29" t="s">
        <v>83</v>
      </c>
      <c r="C133" s="30">
        <v>99000000</v>
      </c>
      <c r="D133" s="5">
        <f>'902'!D133+12</f>
        <v>18</v>
      </c>
      <c r="E133" s="31">
        <v>10</v>
      </c>
      <c r="F133" s="7">
        <f>'902'!F133+'902'!G133</f>
        <v>4950000</v>
      </c>
      <c r="G133" s="7">
        <f>C133/E133</f>
        <v>9900000</v>
      </c>
      <c r="H133" s="7">
        <f aca="true" t="shared" si="4" ref="H133:H141">C133-F133-G133</f>
        <v>84150000</v>
      </c>
      <c r="I133" s="32"/>
      <c r="J133" s="32"/>
      <c r="K133" s="32"/>
      <c r="L133" s="32"/>
      <c r="M133" s="32"/>
      <c r="N133" s="32"/>
      <c r="O133" s="32"/>
      <c r="P133" s="34"/>
      <c r="R133" s="37"/>
    </row>
    <row r="134" spans="1:18" ht="22.5">
      <c r="A134" s="28">
        <v>302</v>
      </c>
      <c r="B134" s="29" t="s">
        <v>87</v>
      </c>
      <c r="C134" s="30">
        <v>16010000</v>
      </c>
      <c r="D134" s="5">
        <f>'902'!D134+12</f>
        <v>16</v>
      </c>
      <c r="E134" s="31">
        <v>10</v>
      </c>
      <c r="F134" s="7">
        <f>'902'!F134+'902'!G134</f>
        <v>533666.6666666666</v>
      </c>
      <c r="G134" s="7">
        <f>C134/E134</f>
        <v>1601000</v>
      </c>
      <c r="H134" s="7">
        <f t="shared" si="4"/>
        <v>13875333.333333334</v>
      </c>
      <c r="I134" s="32"/>
      <c r="J134" s="32"/>
      <c r="K134" s="32"/>
      <c r="L134" s="32"/>
      <c r="M134" s="32"/>
      <c r="N134" s="32"/>
      <c r="O134" s="32"/>
      <c r="P134" s="34"/>
      <c r="R134" s="37"/>
    </row>
    <row r="135" spans="1:18" ht="22.5">
      <c r="A135" s="28">
        <v>3</v>
      </c>
      <c r="B135" s="29" t="s">
        <v>83</v>
      </c>
      <c r="C135" s="30">
        <v>103600000</v>
      </c>
      <c r="D135" s="31">
        <v>11</v>
      </c>
      <c r="E135" s="31">
        <v>10</v>
      </c>
      <c r="F135" s="7">
        <v>0</v>
      </c>
      <c r="G135" s="7">
        <v>9496667</v>
      </c>
      <c r="H135" s="7">
        <f t="shared" si="4"/>
        <v>94103333</v>
      </c>
      <c r="I135" s="32"/>
      <c r="J135" s="32"/>
      <c r="K135" s="32"/>
      <c r="L135" s="32"/>
      <c r="M135" s="32"/>
      <c r="N135" s="32"/>
      <c r="O135" s="32"/>
      <c r="P135" s="34"/>
      <c r="R135" s="37"/>
    </row>
    <row r="136" spans="1:18" ht="22.5">
      <c r="A136" s="28">
        <v>33</v>
      </c>
      <c r="B136" s="29" t="s">
        <v>93</v>
      </c>
      <c r="C136" s="30">
        <v>37657000</v>
      </c>
      <c r="D136" s="31">
        <v>0</v>
      </c>
      <c r="E136" s="31">
        <v>10</v>
      </c>
      <c r="F136" s="7">
        <v>0</v>
      </c>
      <c r="G136" s="7">
        <f aca="true" t="shared" si="5" ref="G136:G141">C136/E136*D136/12</f>
        <v>0</v>
      </c>
      <c r="H136" s="7">
        <f t="shared" si="4"/>
        <v>37657000</v>
      </c>
      <c r="I136" s="32"/>
      <c r="J136" s="32"/>
      <c r="K136" s="32"/>
      <c r="L136" s="32"/>
      <c r="M136" s="32"/>
      <c r="N136" s="32"/>
      <c r="O136" s="32"/>
      <c r="P136" s="34"/>
      <c r="R136" s="37"/>
    </row>
    <row r="137" spans="1:18" ht="22.5">
      <c r="A137" s="28">
        <v>65</v>
      </c>
      <c r="B137" s="29" t="s">
        <v>94</v>
      </c>
      <c r="C137" s="30">
        <v>16900000</v>
      </c>
      <c r="D137" s="31">
        <v>0</v>
      </c>
      <c r="E137" s="31">
        <v>4</v>
      </c>
      <c r="F137" s="7">
        <f>'902'!F136+'902'!G136</f>
        <v>0</v>
      </c>
      <c r="G137" s="7">
        <f t="shared" si="5"/>
        <v>0</v>
      </c>
      <c r="H137" s="7">
        <f t="shared" si="4"/>
        <v>16900000</v>
      </c>
      <c r="I137" s="32"/>
      <c r="J137" s="32"/>
      <c r="K137" s="32"/>
      <c r="L137" s="32"/>
      <c r="M137" s="32"/>
      <c r="N137" s="32"/>
      <c r="O137" s="32"/>
      <c r="P137" s="34"/>
      <c r="R137" s="37"/>
    </row>
    <row r="138" spans="1:18" ht="22.5">
      <c r="A138" s="28">
        <v>82</v>
      </c>
      <c r="B138" s="29" t="s">
        <v>95</v>
      </c>
      <c r="C138" s="30">
        <v>17100000</v>
      </c>
      <c r="D138" s="31">
        <v>0</v>
      </c>
      <c r="E138" s="31">
        <v>4</v>
      </c>
      <c r="F138" s="7">
        <f>'902'!F137+'902'!G137</f>
        <v>0</v>
      </c>
      <c r="G138" s="7">
        <f t="shared" si="5"/>
        <v>0</v>
      </c>
      <c r="H138" s="7">
        <f t="shared" si="4"/>
        <v>17100000</v>
      </c>
      <c r="I138" s="32"/>
      <c r="J138" s="32"/>
      <c r="K138" s="32"/>
      <c r="L138" s="32"/>
      <c r="M138" s="32"/>
      <c r="N138" s="32"/>
      <c r="O138" s="32"/>
      <c r="P138" s="34"/>
      <c r="R138" s="37"/>
    </row>
    <row r="139" spans="1:18" ht="22.5">
      <c r="A139" s="28">
        <v>87</v>
      </c>
      <c r="B139" s="29" t="s">
        <v>96</v>
      </c>
      <c r="C139" s="30">
        <v>17100000</v>
      </c>
      <c r="D139" s="31">
        <v>0</v>
      </c>
      <c r="E139" s="31">
        <v>4</v>
      </c>
      <c r="F139" s="7">
        <f>'902'!F138+'902'!G138</f>
        <v>0</v>
      </c>
      <c r="G139" s="7">
        <f t="shared" si="5"/>
        <v>0</v>
      </c>
      <c r="H139" s="7">
        <f t="shared" si="4"/>
        <v>17100000</v>
      </c>
      <c r="I139" s="32"/>
      <c r="J139" s="32"/>
      <c r="K139" s="32"/>
      <c r="L139" s="32"/>
      <c r="M139" s="32"/>
      <c r="N139" s="32"/>
      <c r="O139" s="32"/>
      <c r="P139" s="34"/>
      <c r="R139" s="37"/>
    </row>
    <row r="140" spans="1:18" ht="22.5">
      <c r="A140" s="28">
        <v>145</v>
      </c>
      <c r="B140" s="29" t="s">
        <v>97</v>
      </c>
      <c r="C140" s="30">
        <v>4550000</v>
      </c>
      <c r="D140" s="31">
        <v>0</v>
      </c>
      <c r="E140" s="31">
        <v>4</v>
      </c>
      <c r="F140" s="7">
        <f>'902'!F139+'902'!G139</f>
        <v>0</v>
      </c>
      <c r="G140" s="7">
        <f t="shared" si="5"/>
        <v>0</v>
      </c>
      <c r="H140" s="7">
        <f t="shared" si="4"/>
        <v>4550000</v>
      </c>
      <c r="I140" s="32"/>
      <c r="J140" s="32"/>
      <c r="K140" s="32"/>
      <c r="L140" s="32"/>
      <c r="M140" s="32"/>
      <c r="N140" s="32"/>
      <c r="O140" s="32"/>
      <c r="P140" s="34"/>
      <c r="R140" s="37"/>
    </row>
    <row r="141" spans="1:18" ht="22.5">
      <c r="A141" s="28">
        <v>35</v>
      </c>
      <c r="B141" s="29" t="s">
        <v>99</v>
      </c>
      <c r="C141" s="35">
        <v>4179000</v>
      </c>
      <c r="D141" s="31">
        <v>0</v>
      </c>
      <c r="E141" s="31">
        <v>4</v>
      </c>
      <c r="F141" s="29"/>
      <c r="G141" s="29">
        <f t="shared" si="5"/>
        <v>0</v>
      </c>
      <c r="H141" s="7">
        <f t="shared" si="4"/>
        <v>4179000</v>
      </c>
      <c r="I141" s="32"/>
      <c r="J141" s="32"/>
      <c r="K141" s="32"/>
      <c r="L141" s="32"/>
      <c r="M141" s="32"/>
      <c r="N141" s="32"/>
      <c r="O141" s="32"/>
      <c r="P141" s="34"/>
      <c r="R141" s="37"/>
    </row>
    <row r="142" spans="1:16" ht="23.25" thickBot="1">
      <c r="A142" s="58"/>
      <c r="B142" s="59"/>
      <c r="C142" s="9">
        <f aca="true" t="shared" si="6" ref="C142:H142">SUM(C4:C141)</f>
        <v>1276883200</v>
      </c>
      <c r="D142" s="9">
        <f t="shared" si="6"/>
        <v>5434</v>
      </c>
      <c r="E142" s="9">
        <f t="shared" si="6"/>
        <v>1176</v>
      </c>
      <c r="F142" s="9">
        <f t="shared" si="6"/>
        <v>195014070.83333337</v>
      </c>
      <c r="G142" s="9">
        <f t="shared" si="6"/>
        <v>145866167</v>
      </c>
      <c r="H142" s="9">
        <f t="shared" si="6"/>
        <v>936002962.1666667</v>
      </c>
      <c r="I142" s="9">
        <f aca="true" t="shared" si="7" ref="I142:P142">SUM(I4:I127)</f>
        <v>0</v>
      </c>
      <c r="J142" s="9">
        <f t="shared" si="7"/>
        <v>0</v>
      </c>
      <c r="K142" s="9">
        <f t="shared" si="7"/>
        <v>0</v>
      </c>
      <c r="L142" s="9">
        <f t="shared" si="7"/>
        <v>0</v>
      </c>
      <c r="M142" s="9">
        <f t="shared" si="7"/>
        <v>0</v>
      </c>
      <c r="N142" s="9">
        <f t="shared" si="7"/>
        <v>0</v>
      </c>
      <c r="O142" s="9">
        <f t="shared" si="7"/>
        <v>0</v>
      </c>
      <c r="P142" s="9">
        <f t="shared" si="7"/>
        <v>0</v>
      </c>
    </row>
    <row r="143" ht="22.5">
      <c r="G143" s="1">
        <v>6580000</v>
      </c>
    </row>
    <row r="144" ht="22.5">
      <c r="G144" s="1">
        <f>G142-G143</f>
        <v>139286167</v>
      </c>
    </row>
    <row r="146" ht="22.5">
      <c r="G146" s="1">
        <v>145866167</v>
      </c>
    </row>
    <row r="147" ht="22.5">
      <c r="G147" s="1">
        <f>G142-G146</f>
        <v>0</v>
      </c>
    </row>
    <row r="148" ht="22.5">
      <c r="G148" s="1">
        <f>G144-G147</f>
        <v>139286167</v>
      </c>
    </row>
  </sheetData>
  <sheetProtection/>
  <mergeCells count="3">
    <mergeCell ref="A1:P1"/>
    <mergeCell ref="A2:P2"/>
    <mergeCell ref="A142:B142"/>
  </mergeCells>
  <printOptions horizontalCentered="1"/>
  <pageMargins left="0.11811023622047245" right="0.11811023622047245" top="0" bottom="0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R152"/>
  <sheetViews>
    <sheetView rightToLeft="1" zoomScalePageLayoutView="0" workbookViewId="0" topLeftCell="A1">
      <pane ySplit="3" topLeftCell="A142" activePane="bottomLeft" state="frozen"/>
      <selection pane="topLeft" activeCell="A1" sqref="A1"/>
      <selection pane="bottomLeft" activeCell="C143" sqref="C143"/>
    </sheetView>
  </sheetViews>
  <sheetFormatPr defaultColWidth="9.140625" defaultRowHeight="12.75"/>
  <cols>
    <col min="1" max="1" width="7.57421875" style="1" bestFit="1" customWidth="1"/>
    <col min="2" max="2" width="25.28125" style="1" bestFit="1" customWidth="1"/>
    <col min="3" max="3" width="15.57421875" style="1" bestFit="1" customWidth="1"/>
    <col min="4" max="4" width="7.7109375" style="1" bestFit="1" customWidth="1"/>
    <col min="5" max="5" width="8.7109375" style="1" bestFit="1" customWidth="1"/>
    <col min="6" max="6" width="14.7109375" style="1" bestFit="1" customWidth="1"/>
    <col min="7" max="7" width="17.00390625" style="1" bestFit="1" customWidth="1"/>
    <col min="8" max="8" width="15.421875" style="1" bestFit="1" customWidth="1"/>
    <col min="9" max="9" width="15.7109375" style="1" hidden="1" customWidth="1"/>
    <col min="10" max="16" width="4.28125" style="1" hidden="1" customWidth="1"/>
    <col min="17" max="17" width="13.421875" style="1" bestFit="1" customWidth="1"/>
    <col min="18" max="18" width="16.57421875" style="1" bestFit="1" customWidth="1"/>
    <col min="19" max="19" width="14.8515625" style="1" bestFit="1" customWidth="1"/>
    <col min="20" max="16384" width="9.140625" style="1" customWidth="1"/>
  </cols>
  <sheetData>
    <row r="1" spans="1:16" ht="22.5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3.25" thickBot="1">
      <c r="A2" s="60" t="s">
        <v>98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s="26" customFormat="1" ht="22.5">
      <c r="A3" s="27" t="s">
        <v>0</v>
      </c>
      <c r="B3" s="20" t="s">
        <v>1</v>
      </c>
      <c r="C3" s="20" t="s">
        <v>82</v>
      </c>
      <c r="D3" s="21" t="s">
        <v>60</v>
      </c>
      <c r="E3" s="21" t="s">
        <v>68</v>
      </c>
      <c r="F3" s="22" t="s">
        <v>73</v>
      </c>
      <c r="G3" s="22" t="s">
        <v>85</v>
      </c>
      <c r="H3" s="22" t="s">
        <v>62</v>
      </c>
      <c r="I3" s="23" t="s">
        <v>69</v>
      </c>
      <c r="J3" s="24">
        <v>1</v>
      </c>
      <c r="K3" s="24">
        <v>2</v>
      </c>
      <c r="L3" s="24">
        <v>3</v>
      </c>
      <c r="M3" s="24">
        <v>4</v>
      </c>
      <c r="N3" s="24">
        <v>5</v>
      </c>
      <c r="O3" s="24">
        <v>6</v>
      </c>
      <c r="P3" s="25">
        <v>7</v>
      </c>
    </row>
    <row r="4" spans="1:16" ht="22.5">
      <c r="A4" s="11">
        <v>5</v>
      </c>
      <c r="B4" s="5" t="s">
        <v>36</v>
      </c>
      <c r="C4" s="6">
        <v>2100000</v>
      </c>
      <c r="D4" s="5">
        <f>'91'!D4+6</f>
        <v>53</v>
      </c>
      <c r="E4" s="5">
        <v>10</v>
      </c>
      <c r="F4" s="7">
        <f>'91'!F4+'91'!G4</f>
        <v>822500</v>
      </c>
      <c r="G4" s="7">
        <f>C4/E4/2</f>
        <v>105000</v>
      </c>
      <c r="H4" s="7">
        <f aca="true" t="shared" si="0" ref="H4:H67">C4-F4-G4</f>
        <v>1172500</v>
      </c>
      <c r="I4" s="2"/>
      <c r="J4" s="2"/>
      <c r="K4" s="2"/>
      <c r="L4" s="2"/>
      <c r="M4" s="2"/>
      <c r="N4" s="2"/>
      <c r="O4" s="2"/>
      <c r="P4" s="3"/>
    </row>
    <row r="5" spans="1:16" ht="22.5">
      <c r="A5" s="11">
        <v>7</v>
      </c>
      <c r="B5" s="7" t="s">
        <v>10</v>
      </c>
      <c r="C5" s="6">
        <v>1400000</v>
      </c>
      <c r="D5" s="5">
        <f>'91'!D5+6</f>
        <v>53</v>
      </c>
      <c r="E5" s="5">
        <v>4</v>
      </c>
      <c r="F5" s="7">
        <f>'91'!F5+'91'!G5</f>
        <v>1370833.3333333333</v>
      </c>
      <c r="G5" s="7">
        <v>29167</v>
      </c>
      <c r="H5" s="7">
        <v>0</v>
      </c>
      <c r="I5" s="2"/>
      <c r="J5" s="2"/>
      <c r="K5" s="2"/>
      <c r="L5" s="2"/>
      <c r="M5" s="2"/>
      <c r="N5" s="2"/>
      <c r="O5" s="2"/>
      <c r="P5" s="3"/>
    </row>
    <row r="6" spans="1:16" ht="22.5">
      <c r="A6" s="11">
        <v>9</v>
      </c>
      <c r="B6" s="7" t="s">
        <v>11</v>
      </c>
      <c r="C6" s="6">
        <v>3500000</v>
      </c>
      <c r="D6" s="5">
        <f>'91'!D6+6</f>
        <v>53</v>
      </c>
      <c r="E6" s="5">
        <v>10</v>
      </c>
      <c r="F6" s="7">
        <f>'91'!F6+'91'!G6</f>
        <v>1370833.3333333333</v>
      </c>
      <c r="G6" s="7">
        <f aca="true" t="shared" si="1" ref="G6:G68">C6/E6/2</f>
        <v>175000</v>
      </c>
      <c r="H6" s="7">
        <f t="shared" si="0"/>
        <v>1954166.666666667</v>
      </c>
      <c r="I6" s="2"/>
      <c r="J6" s="2"/>
      <c r="K6" s="2"/>
      <c r="L6" s="2"/>
      <c r="M6" s="2"/>
      <c r="N6" s="2"/>
      <c r="O6" s="2"/>
      <c r="P6" s="3"/>
    </row>
    <row r="7" spans="1:16" ht="22.5">
      <c r="A7" s="11">
        <v>9</v>
      </c>
      <c r="B7" s="7" t="s">
        <v>12</v>
      </c>
      <c r="C7" s="6">
        <v>620000</v>
      </c>
      <c r="D7" s="5">
        <f>'91'!D7+6</f>
        <v>53</v>
      </c>
      <c r="E7" s="5">
        <v>10</v>
      </c>
      <c r="F7" s="7">
        <f>'91'!F7+'91'!G7</f>
        <v>242833.33333333334</v>
      </c>
      <c r="G7" s="7">
        <f t="shared" si="1"/>
        <v>31000</v>
      </c>
      <c r="H7" s="7">
        <f t="shared" si="0"/>
        <v>346166.6666666666</v>
      </c>
      <c r="I7" s="2"/>
      <c r="J7" s="2"/>
      <c r="K7" s="2"/>
      <c r="L7" s="2"/>
      <c r="M7" s="2"/>
      <c r="N7" s="2"/>
      <c r="O7" s="2"/>
      <c r="P7" s="3"/>
    </row>
    <row r="8" spans="1:16" ht="22.5">
      <c r="A8" s="11">
        <v>9</v>
      </c>
      <c r="B8" s="7" t="s">
        <v>12</v>
      </c>
      <c r="C8" s="6">
        <v>620000</v>
      </c>
      <c r="D8" s="5">
        <f>'91'!D8+6</f>
        <v>53</v>
      </c>
      <c r="E8" s="5">
        <v>10</v>
      </c>
      <c r="F8" s="7">
        <f>'91'!F8+'91'!G8</f>
        <v>242833.33333333334</v>
      </c>
      <c r="G8" s="7">
        <f t="shared" si="1"/>
        <v>31000</v>
      </c>
      <c r="H8" s="7">
        <f t="shared" si="0"/>
        <v>346166.6666666666</v>
      </c>
      <c r="I8" s="2"/>
      <c r="J8" s="2"/>
      <c r="K8" s="2"/>
      <c r="L8" s="2"/>
      <c r="M8" s="2"/>
      <c r="N8" s="2"/>
      <c r="O8" s="2"/>
      <c r="P8" s="3"/>
    </row>
    <row r="9" spans="1:16" ht="22.5">
      <c r="A9" s="11">
        <v>9</v>
      </c>
      <c r="B9" s="7" t="s">
        <v>12</v>
      </c>
      <c r="C9" s="6">
        <v>620000</v>
      </c>
      <c r="D9" s="5">
        <f>'91'!D9+6</f>
        <v>53</v>
      </c>
      <c r="E9" s="5">
        <v>10</v>
      </c>
      <c r="F9" s="7">
        <f>'91'!F9+'91'!G9</f>
        <v>242833.33333333334</v>
      </c>
      <c r="G9" s="7">
        <f t="shared" si="1"/>
        <v>31000</v>
      </c>
      <c r="H9" s="7">
        <f t="shared" si="0"/>
        <v>346166.6666666666</v>
      </c>
      <c r="I9" s="2"/>
      <c r="J9" s="2"/>
      <c r="K9" s="2"/>
      <c r="L9" s="2"/>
      <c r="M9" s="2"/>
      <c r="N9" s="2"/>
      <c r="O9" s="2"/>
      <c r="P9" s="3"/>
    </row>
    <row r="10" spans="1:16" ht="22.5">
      <c r="A10" s="11">
        <v>9</v>
      </c>
      <c r="B10" s="7" t="s">
        <v>12</v>
      </c>
      <c r="C10" s="6">
        <v>620000</v>
      </c>
      <c r="D10" s="5">
        <f>'91'!D10+6</f>
        <v>53</v>
      </c>
      <c r="E10" s="5">
        <v>10</v>
      </c>
      <c r="F10" s="7">
        <f>'91'!F10+'91'!G10</f>
        <v>242833.33333333334</v>
      </c>
      <c r="G10" s="7">
        <f t="shared" si="1"/>
        <v>31000</v>
      </c>
      <c r="H10" s="7">
        <f t="shared" si="0"/>
        <v>346166.6666666666</v>
      </c>
      <c r="I10" s="2"/>
      <c r="J10" s="2"/>
      <c r="K10" s="2"/>
      <c r="L10" s="2"/>
      <c r="M10" s="2"/>
      <c r="N10" s="2"/>
      <c r="O10" s="2"/>
      <c r="P10" s="3"/>
    </row>
    <row r="11" spans="1:16" ht="22.5">
      <c r="A11" s="11">
        <v>9</v>
      </c>
      <c r="B11" s="7" t="s">
        <v>13</v>
      </c>
      <c r="C11" s="8">
        <v>1450000</v>
      </c>
      <c r="D11" s="5">
        <f>'91'!D11+6</f>
        <v>53</v>
      </c>
      <c r="E11" s="5">
        <v>10</v>
      </c>
      <c r="F11" s="7">
        <f>'91'!F11+'91'!G11</f>
        <v>567916.6666666666</v>
      </c>
      <c r="G11" s="7">
        <f t="shared" si="1"/>
        <v>72500</v>
      </c>
      <c r="H11" s="7">
        <f t="shared" si="0"/>
        <v>809583.3333333334</v>
      </c>
      <c r="I11" s="2"/>
      <c r="J11" s="2"/>
      <c r="K11" s="2"/>
      <c r="L11" s="2"/>
      <c r="M11" s="2"/>
      <c r="N11" s="2"/>
      <c r="O11" s="2"/>
      <c r="P11" s="3"/>
    </row>
    <row r="12" spans="1:16" ht="22.5">
      <c r="A12" s="11">
        <v>9</v>
      </c>
      <c r="B12" s="7" t="s">
        <v>14</v>
      </c>
      <c r="C12" s="6">
        <v>1350000</v>
      </c>
      <c r="D12" s="5">
        <f>'91'!D12+6</f>
        <v>53</v>
      </c>
      <c r="E12" s="5">
        <v>10</v>
      </c>
      <c r="F12" s="7">
        <f>'91'!F12+'91'!G12</f>
        <v>528750</v>
      </c>
      <c r="G12" s="7">
        <f t="shared" si="1"/>
        <v>67500</v>
      </c>
      <c r="H12" s="7">
        <f t="shared" si="0"/>
        <v>753750</v>
      </c>
      <c r="I12" s="2"/>
      <c r="J12" s="2"/>
      <c r="K12" s="2"/>
      <c r="L12" s="2"/>
      <c r="M12" s="2"/>
      <c r="N12" s="2"/>
      <c r="O12" s="2"/>
      <c r="P12" s="3"/>
    </row>
    <row r="13" spans="1:16" ht="22.5">
      <c r="A13" s="11">
        <v>9</v>
      </c>
      <c r="B13" s="7" t="s">
        <v>15</v>
      </c>
      <c r="C13" s="6">
        <v>1450000</v>
      </c>
      <c r="D13" s="5">
        <f>'91'!D13+6</f>
        <v>53</v>
      </c>
      <c r="E13" s="5">
        <v>10</v>
      </c>
      <c r="F13" s="7">
        <f>'91'!F13+'91'!G13</f>
        <v>567916.6666666666</v>
      </c>
      <c r="G13" s="7">
        <f t="shared" si="1"/>
        <v>72500</v>
      </c>
      <c r="H13" s="7">
        <f t="shared" si="0"/>
        <v>809583.3333333334</v>
      </c>
      <c r="I13" s="2"/>
      <c r="J13" s="2"/>
      <c r="K13" s="2"/>
      <c r="L13" s="2"/>
      <c r="M13" s="2"/>
      <c r="N13" s="2"/>
      <c r="O13" s="2"/>
      <c r="P13" s="3"/>
    </row>
    <row r="14" spans="1:16" ht="22.5">
      <c r="A14" s="11">
        <v>11</v>
      </c>
      <c r="B14" s="5" t="s">
        <v>17</v>
      </c>
      <c r="C14" s="6">
        <v>1200000</v>
      </c>
      <c r="D14" s="5">
        <f>'91'!D14+6</f>
        <v>53</v>
      </c>
      <c r="E14" s="5">
        <v>4</v>
      </c>
      <c r="F14" s="7">
        <f>'91'!F14+'91'!G14</f>
        <v>1175000</v>
      </c>
      <c r="G14" s="7">
        <v>25000</v>
      </c>
      <c r="H14" s="7">
        <f t="shared" si="0"/>
        <v>0</v>
      </c>
      <c r="I14" s="2"/>
      <c r="J14" s="2"/>
      <c r="K14" s="2"/>
      <c r="L14" s="2"/>
      <c r="M14" s="2"/>
      <c r="N14" s="2"/>
      <c r="O14" s="2"/>
      <c r="P14" s="3"/>
    </row>
    <row r="15" spans="1:16" ht="22.5">
      <c r="A15" s="11">
        <v>11</v>
      </c>
      <c r="B15" s="5" t="s">
        <v>17</v>
      </c>
      <c r="C15" s="6">
        <v>1200000</v>
      </c>
      <c r="D15" s="5">
        <f>'91'!D15+6</f>
        <v>53</v>
      </c>
      <c r="E15" s="5">
        <v>4</v>
      </c>
      <c r="F15" s="7">
        <f>'91'!F15+'91'!G15</f>
        <v>1175000</v>
      </c>
      <c r="G15" s="7">
        <v>25000</v>
      </c>
      <c r="H15" s="7">
        <f t="shared" si="0"/>
        <v>0</v>
      </c>
      <c r="I15" s="2"/>
      <c r="J15" s="2"/>
      <c r="K15" s="2"/>
      <c r="L15" s="2"/>
      <c r="M15" s="2"/>
      <c r="N15" s="2"/>
      <c r="O15" s="2"/>
      <c r="P15" s="3"/>
    </row>
    <row r="16" spans="1:16" ht="22.5">
      <c r="A16" s="11">
        <v>11</v>
      </c>
      <c r="B16" s="7" t="s">
        <v>16</v>
      </c>
      <c r="C16" s="6">
        <v>4000000</v>
      </c>
      <c r="D16" s="5">
        <f>'91'!D16+6</f>
        <v>53</v>
      </c>
      <c r="E16" s="5">
        <v>4</v>
      </c>
      <c r="F16" s="7">
        <f>'91'!F16+'91'!G16</f>
        <v>3916666.6666666665</v>
      </c>
      <c r="G16" s="7">
        <v>83333</v>
      </c>
      <c r="H16" s="7">
        <v>0</v>
      </c>
      <c r="I16" s="2"/>
      <c r="J16" s="2"/>
      <c r="K16" s="2"/>
      <c r="L16" s="2"/>
      <c r="M16" s="2"/>
      <c r="N16" s="2"/>
      <c r="O16" s="2"/>
      <c r="P16" s="3"/>
    </row>
    <row r="17" spans="1:16" ht="22.5">
      <c r="A17" s="11">
        <v>11</v>
      </c>
      <c r="B17" s="7" t="s">
        <v>16</v>
      </c>
      <c r="C17" s="6">
        <v>4000000</v>
      </c>
      <c r="D17" s="5">
        <f>'91'!D17+6</f>
        <v>53</v>
      </c>
      <c r="E17" s="5">
        <v>4</v>
      </c>
      <c r="F17" s="7">
        <f>'91'!F17+'91'!G17</f>
        <v>3916666.6666666665</v>
      </c>
      <c r="G17" s="7">
        <v>83333</v>
      </c>
      <c r="H17" s="7">
        <v>0</v>
      </c>
      <c r="I17" s="2"/>
      <c r="J17" s="2"/>
      <c r="K17" s="2"/>
      <c r="L17" s="2"/>
      <c r="M17" s="2"/>
      <c r="N17" s="2"/>
      <c r="O17" s="2"/>
      <c r="P17" s="3"/>
    </row>
    <row r="18" spans="1:16" ht="22.5">
      <c r="A18" s="11">
        <v>11</v>
      </c>
      <c r="B18" s="5" t="s">
        <v>18</v>
      </c>
      <c r="C18" s="6">
        <v>50000</v>
      </c>
      <c r="D18" s="5">
        <f>'91'!D18+6</f>
        <v>53</v>
      </c>
      <c r="E18" s="5">
        <v>4</v>
      </c>
      <c r="F18" s="7">
        <f>'91'!F18+'91'!G18</f>
        <v>48958.333333333336</v>
      </c>
      <c r="G18" s="7">
        <v>1042</v>
      </c>
      <c r="H18" s="7">
        <v>0</v>
      </c>
      <c r="I18" s="2"/>
      <c r="J18" s="2"/>
      <c r="K18" s="2"/>
      <c r="L18" s="2"/>
      <c r="M18" s="2"/>
      <c r="N18" s="2"/>
      <c r="O18" s="2"/>
      <c r="P18" s="3"/>
    </row>
    <row r="19" spans="1:16" ht="22.5">
      <c r="A19" s="11">
        <v>11</v>
      </c>
      <c r="B19" s="5" t="s">
        <v>18</v>
      </c>
      <c r="C19" s="6">
        <v>50000</v>
      </c>
      <c r="D19" s="5">
        <f>'91'!D19+6</f>
        <v>53</v>
      </c>
      <c r="E19" s="5">
        <v>4</v>
      </c>
      <c r="F19" s="7">
        <f>'91'!F19+'91'!G19</f>
        <v>48958.333333333336</v>
      </c>
      <c r="G19" s="7">
        <v>1042</v>
      </c>
      <c r="H19" s="7">
        <v>0</v>
      </c>
      <c r="I19" s="2"/>
      <c r="J19" s="2"/>
      <c r="K19" s="2"/>
      <c r="L19" s="2"/>
      <c r="M19" s="2"/>
      <c r="N19" s="2"/>
      <c r="O19" s="2"/>
      <c r="P19" s="3"/>
    </row>
    <row r="20" spans="1:16" ht="22.5">
      <c r="A20" s="11">
        <v>11</v>
      </c>
      <c r="B20" s="5" t="s">
        <v>19</v>
      </c>
      <c r="C20" s="6">
        <v>200000</v>
      </c>
      <c r="D20" s="5">
        <f>'91'!D20+6</f>
        <v>53</v>
      </c>
      <c r="E20" s="5">
        <v>4</v>
      </c>
      <c r="F20" s="7">
        <f>'91'!F20+'91'!G20</f>
        <v>195833.33333333334</v>
      </c>
      <c r="G20" s="7">
        <v>4167</v>
      </c>
      <c r="H20" s="7">
        <v>0</v>
      </c>
      <c r="I20" s="2"/>
      <c r="J20" s="2"/>
      <c r="K20" s="2"/>
      <c r="L20" s="2"/>
      <c r="M20" s="2"/>
      <c r="N20" s="2"/>
      <c r="O20" s="2"/>
      <c r="P20" s="3"/>
    </row>
    <row r="21" spans="1:16" ht="22.5">
      <c r="A21" s="11">
        <v>11</v>
      </c>
      <c r="B21" s="5" t="s">
        <v>19</v>
      </c>
      <c r="C21" s="6">
        <v>200000</v>
      </c>
      <c r="D21" s="5">
        <f>'91'!D21+6</f>
        <v>53</v>
      </c>
      <c r="E21" s="5">
        <v>4</v>
      </c>
      <c r="F21" s="7">
        <f>'91'!F21+'91'!G21</f>
        <v>195833.33333333334</v>
      </c>
      <c r="G21" s="7">
        <v>4167</v>
      </c>
      <c r="H21" s="7">
        <v>0</v>
      </c>
      <c r="I21" s="2"/>
      <c r="J21" s="2"/>
      <c r="K21" s="2"/>
      <c r="L21" s="2"/>
      <c r="M21" s="2"/>
      <c r="N21" s="2"/>
      <c r="O21" s="2"/>
      <c r="P21" s="3"/>
    </row>
    <row r="22" spans="1:16" ht="22.5">
      <c r="A22" s="11">
        <v>12</v>
      </c>
      <c r="B22" s="5" t="s">
        <v>20</v>
      </c>
      <c r="C22" s="6">
        <v>600000</v>
      </c>
      <c r="D22" s="5">
        <f>'91'!D22+6</f>
        <v>53</v>
      </c>
      <c r="E22" s="5">
        <v>10</v>
      </c>
      <c r="F22" s="7">
        <f>'91'!F22+'91'!G22</f>
        <v>235000</v>
      </c>
      <c r="G22" s="7">
        <f t="shared" si="1"/>
        <v>30000</v>
      </c>
      <c r="H22" s="7">
        <f t="shared" si="0"/>
        <v>335000</v>
      </c>
      <c r="I22" s="2"/>
      <c r="J22" s="2"/>
      <c r="K22" s="2"/>
      <c r="L22" s="2"/>
      <c r="M22" s="2"/>
      <c r="N22" s="2"/>
      <c r="O22" s="2"/>
      <c r="P22" s="3"/>
    </row>
    <row r="23" spans="1:16" ht="22.5">
      <c r="A23" s="11">
        <v>12</v>
      </c>
      <c r="B23" s="5" t="s">
        <v>20</v>
      </c>
      <c r="C23" s="6">
        <v>600000</v>
      </c>
      <c r="D23" s="5">
        <f>'91'!D23+6</f>
        <v>53</v>
      </c>
      <c r="E23" s="5">
        <v>10</v>
      </c>
      <c r="F23" s="7">
        <f>'91'!F23+'91'!G23</f>
        <v>235000</v>
      </c>
      <c r="G23" s="7">
        <f t="shared" si="1"/>
        <v>30000</v>
      </c>
      <c r="H23" s="7">
        <f t="shared" si="0"/>
        <v>335000</v>
      </c>
      <c r="I23" s="2"/>
      <c r="J23" s="2"/>
      <c r="K23" s="2"/>
      <c r="L23" s="2"/>
      <c r="M23" s="2"/>
      <c r="N23" s="2"/>
      <c r="O23" s="2"/>
      <c r="P23" s="3"/>
    </row>
    <row r="24" spans="1:16" ht="22.5">
      <c r="A24" s="11">
        <v>12</v>
      </c>
      <c r="B24" s="7" t="s">
        <v>21</v>
      </c>
      <c r="C24" s="6">
        <f>7490000-1200000</f>
        <v>6290000</v>
      </c>
      <c r="D24" s="5">
        <f>'91'!D24+6</f>
        <v>53</v>
      </c>
      <c r="E24" s="5">
        <v>10</v>
      </c>
      <c r="F24" s="7">
        <f>'91'!F24+'91'!G24</f>
        <v>2463583.3333333335</v>
      </c>
      <c r="G24" s="7">
        <f t="shared" si="1"/>
        <v>314500</v>
      </c>
      <c r="H24" s="7">
        <f t="shared" si="0"/>
        <v>3511916.6666666665</v>
      </c>
      <c r="I24" s="2"/>
      <c r="J24" s="2"/>
      <c r="K24" s="2"/>
      <c r="L24" s="2"/>
      <c r="M24" s="2"/>
      <c r="N24" s="2"/>
      <c r="O24" s="2"/>
      <c r="P24" s="3"/>
    </row>
    <row r="25" spans="1:16" ht="22.5">
      <c r="A25" s="11">
        <v>14</v>
      </c>
      <c r="B25" s="5" t="s">
        <v>22</v>
      </c>
      <c r="C25" s="6">
        <v>400000</v>
      </c>
      <c r="D25" s="5">
        <f>'91'!D25+6</f>
        <v>53</v>
      </c>
      <c r="E25" s="5">
        <v>10</v>
      </c>
      <c r="F25" s="7">
        <f>'91'!F25+'91'!G25</f>
        <v>156666.66666666666</v>
      </c>
      <c r="G25" s="7">
        <f t="shared" si="1"/>
        <v>20000</v>
      </c>
      <c r="H25" s="7">
        <f t="shared" si="0"/>
        <v>223333.33333333334</v>
      </c>
      <c r="I25" s="2"/>
      <c r="J25" s="2"/>
      <c r="K25" s="2"/>
      <c r="L25" s="2"/>
      <c r="M25" s="2"/>
      <c r="N25" s="2"/>
      <c r="O25" s="2"/>
      <c r="P25" s="3"/>
    </row>
    <row r="26" spans="1:16" ht="22.5">
      <c r="A26" s="11">
        <v>14</v>
      </c>
      <c r="B26" s="5" t="s">
        <v>23</v>
      </c>
      <c r="C26" s="6">
        <v>2500000</v>
      </c>
      <c r="D26" s="5">
        <f>'91'!D26+6</f>
        <v>53</v>
      </c>
      <c r="E26" s="5">
        <v>10</v>
      </c>
      <c r="F26" s="7">
        <f>'91'!F26+'91'!G26</f>
        <v>979166.6666666666</v>
      </c>
      <c r="G26" s="7">
        <f t="shared" si="1"/>
        <v>125000</v>
      </c>
      <c r="H26" s="7">
        <f t="shared" si="0"/>
        <v>1395833.3333333335</v>
      </c>
      <c r="I26" s="2"/>
      <c r="J26" s="2"/>
      <c r="K26" s="2"/>
      <c r="L26" s="2"/>
      <c r="M26" s="2"/>
      <c r="N26" s="2"/>
      <c r="O26" s="2"/>
      <c r="P26" s="3"/>
    </row>
    <row r="27" spans="1:16" ht="22.5">
      <c r="A27" s="11">
        <v>15</v>
      </c>
      <c r="B27" s="5" t="s">
        <v>24</v>
      </c>
      <c r="C27" s="6">
        <v>10940000</v>
      </c>
      <c r="D27" s="5">
        <f>'91'!D27+6</f>
        <v>53</v>
      </c>
      <c r="E27" s="5">
        <v>10</v>
      </c>
      <c r="F27" s="7">
        <f>'91'!F27+'91'!G27</f>
        <v>4284833.333333334</v>
      </c>
      <c r="G27" s="7">
        <f t="shared" si="1"/>
        <v>547000</v>
      </c>
      <c r="H27" s="7">
        <f t="shared" si="0"/>
        <v>6108166.666666666</v>
      </c>
      <c r="I27" s="2"/>
      <c r="J27" s="2"/>
      <c r="K27" s="2"/>
      <c r="L27" s="2"/>
      <c r="M27" s="2"/>
      <c r="N27" s="2"/>
      <c r="O27" s="2"/>
      <c r="P27" s="3"/>
    </row>
    <row r="28" spans="1:16" ht="22.5">
      <c r="A28" s="11">
        <v>33</v>
      </c>
      <c r="B28" s="5" t="s">
        <v>25</v>
      </c>
      <c r="C28" s="6">
        <v>1500000</v>
      </c>
      <c r="D28" s="5">
        <f>'91'!D28+6</f>
        <v>52</v>
      </c>
      <c r="E28" s="5">
        <v>10</v>
      </c>
      <c r="F28" s="7">
        <f>'91'!F28+'91'!G28</f>
        <v>575000</v>
      </c>
      <c r="G28" s="7">
        <f t="shared" si="1"/>
        <v>75000</v>
      </c>
      <c r="H28" s="7">
        <f t="shared" si="0"/>
        <v>850000</v>
      </c>
      <c r="I28" s="2"/>
      <c r="J28" s="2"/>
      <c r="K28" s="2"/>
      <c r="L28" s="2"/>
      <c r="M28" s="2"/>
      <c r="N28" s="2"/>
      <c r="O28" s="2"/>
      <c r="P28" s="3"/>
    </row>
    <row r="29" spans="1:16" ht="22.5">
      <c r="A29" s="11">
        <v>33</v>
      </c>
      <c r="B29" s="5" t="s">
        <v>20</v>
      </c>
      <c r="C29" s="6">
        <v>180000</v>
      </c>
      <c r="D29" s="5">
        <f>'91'!D29+6</f>
        <v>52</v>
      </c>
      <c r="E29" s="5">
        <v>10</v>
      </c>
      <c r="F29" s="7">
        <f>'91'!F29+'91'!G29</f>
        <v>69000</v>
      </c>
      <c r="G29" s="7">
        <f t="shared" si="1"/>
        <v>9000</v>
      </c>
      <c r="H29" s="7">
        <f t="shared" si="0"/>
        <v>102000</v>
      </c>
      <c r="I29" s="2"/>
      <c r="J29" s="2"/>
      <c r="K29" s="2"/>
      <c r="L29" s="2"/>
      <c r="M29" s="2"/>
      <c r="N29" s="2"/>
      <c r="O29" s="2"/>
      <c r="P29" s="3"/>
    </row>
    <row r="30" spans="1:16" ht="22.5">
      <c r="A30" s="11">
        <v>56</v>
      </c>
      <c r="B30" s="5" t="s">
        <v>26</v>
      </c>
      <c r="C30" s="6">
        <v>752500</v>
      </c>
      <c r="D30" s="5">
        <f>'91'!D30+6</f>
        <v>52</v>
      </c>
      <c r="E30" s="5">
        <v>10</v>
      </c>
      <c r="F30" s="7">
        <f>'91'!F30+'91'!G30</f>
        <v>288458.3333333334</v>
      </c>
      <c r="G30" s="7">
        <f t="shared" si="1"/>
        <v>37625</v>
      </c>
      <c r="H30" s="7">
        <f t="shared" si="0"/>
        <v>426416.6666666666</v>
      </c>
      <c r="I30" s="2"/>
      <c r="J30" s="2"/>
      <c r="K30" s="2"/>
      <c r="L30" s="2"/>
      <c r="M30" s="2"/>
      <c r="N30" s="2"/>
      <c r="O30" s="2"/>
      <c r="P30" s="3"/>
    </row>
    <row r="31" spans="1:16" ht="22.5">
      <c r="A31" s="11">
        <v>56</v>
      </c>
      <c r="B31" s="5" t="s">
        <v>26</v>
      </c>
      <c r="C31" s="6">
        <v>752500</v>
      </c>
      <c r="D31" s="5">
        <f>'91'!D31+6</f>
        <v>52</v>
      </c>
      <c r="E31" s="5">
        <v>10</v>
      </c>
      <c r="F31" s="7">
        <f>'91'!F31+'91'!G31</f>
        <v>288458.3333333334</v>
      </c>
      <c r="G31" s="7">
        <f t="shared" si="1"/>
        <v>37625</v>
      </c>
      <c r="H31" s="7">
        <f t="shared" si="0"/>
        <v>426416.6666666666</v>
      </c>
      <c r="I31" s="2"/>
      <c r="J31" s="2"/>
      <c r="K31" s="2"/>
      <c r="L31" s="2"/>
      <c r="M31" s="2"/>
      <c r="N31" s="2"/>
      <c r="O31" s="2"/>
      <c r="P31" s="3"/>
    </row>
    <row r="32" spans="1:16" ht="22.5">
      <c r="A32" s="11">
        <v>56</v>
      </c>
      <c r="B32" s="5" t="s">
        <v>4</v>
      </c>
      <c r="C32" s="6">
        <v>850000</v>
      </c>
      <c r="D32" s="5">
        <f>'91'!D32+6</f>
        <v>52</v>
      </c>
      <c r="E32" s="5">
        <v>10</v>
      </c>
      <c r="F32" s="7">
        <f>'91'!F32+'91'!G32</f>
        <v>325833.3333333333</v>
      </c>
      <c r="G32" s="7">
        <f t="shared" si="1"/>
        <v>42500</v>
      </c>
      <c r="H32" s="7">
        <f t="shared" si="0"/>
        <v>481666.6666666667</v>
      </c>
      <c r="I32" s="2"/>
      <c r="J32" s="2"/>
      <c r="K32" s="2"/>
      <c r="L32" s="2"/>
      <c r="M32" s="2"/>
      <c r="N32" s="2"/>
      <c r="O32" s="2"/>
      <c r="P32" s="3"/>
    </row>
    <row r="33" spans="1:16" ht="22.5">
      <c r="A33" s="11">
        <v>56</v>
      </c>
      <c r="B33" s="5" t="s">
        <v>4</v>
      </c>
      <c r="C33" s="6">
        <v>850000</v>
      </c>
      <c r="D33" s="5">
        <f>'91'!D33+6</f>
        <v>52</v>
      </c>
      <c r="E33" s="5">
        <v>10</v>
      </c>
      <c r="F33" s="7">
        <f>'91'!F33+'91'!G33</f>
        <v>325833.3333333333</v>
      </c>
      <c r="G33" s="7">
        <f t="shared" si="1"/>
        <v>42500</v>
      </c>
      <c r="H33" s="7">
        <f t="shared" si="0"/>
        <v>481666.6666666667</v>
      </c>
      <c r="I33" s="2"/>
      <c r="J33" s="2"/>
      <c r="K33" s="2"/>
      <c r="L33" s="2"/>
      <c r="M33" s="2"/>
      <c r="N33" s="2"/>
      <c r="O33" s="2"/>
      <c r="P33" s="3"/>
    </row>
    <row r="34" spans="1:16" ht="22.5">
      <c r="A34" s="11">
        <v>56</v>
      </c>
      <c r="B34" s="5" t="s">
        <v>4</v>
      </c>
      <c r="C34" s="6">
        <v>850000</v>
      </c>
      <c r="D34" s="5">
        <f>'91'!D34+6</f>
        <v>52</v>
      </c>
      <c r="E34" s="5">
        <v>10</v>
      </c>
      <c r="F34" s="7">
        <f>'91'!F34+'91'!G34</f>
        <v>325833.3333333333</v>
      </c>
      <c r="G34" s="7">
        <f t="shared" si="1"/>
        <v>42500</v>
      </c>
      <c r="H34" s="7">
        <f t="shared" si="0"/>
        <v>481666.6666666667</v>
      </c>
      <c r="I34" s="2"/>
      <c r="J34" s="2"/>
      <c r="K34" s="2"/>
      <c r="L34" s="2"/>
      <c r="M34" s="2"/>
      <c r="N34" s="2"/>
      <c r="O34" s="2"/>
      <c r="P34" s="3"/>
    </row>
    <row r="35" spans="1:16" ht="22.5">
      <c r="A35" s="11">
        <v>56</v>
      </c>
      <c r="B35" s="5" t="s">
        <v>5</v>
      </c>
      <c r="C35" s="6">
        <f>1900000-295000</f>
        <v>1605000</v>
      </c>
      <c r="D35" s="5">
        <f>'91'!D35+6</f>
        <v>52</v>
      </c>
      <c r="E35" s="5">
        <v>10</v>
      </c>
      <c r="F35" s="7">
        <f>'91'!F35+'91'!G35</f>
        <v>615250</v>
      </c>
      <c r="G35" s="7">
        <f t="shared" si="1"/>
        <v>80250</v>
      </c>
      <c r="H35" s="7">
        <f t="shared" si="0"/>
        <v>909500</v>
      </c>
      <c r="I35" s="2"/>
      <c r="J35" s="2"/>
      <c r="K35" s="2"/>
      <c r="L35" s="2"/>
      <c r="M35" s="2"/>
      <c r="N35" s="2"/>
      <c r="O35" s="2"/>
      <c r="P35" s="3"/>
    </row>
    <row r="36" spans="1:16" ht="22.5">
      <c r="A36" s="11">
        <v>56</v>
      </c>
      <c r="B36" s="5" t="s">
        <v>6</v>
      </c>
      <c r="C36" s="6">
        <v>820000</v>
      </c>
      <c r="D36" s="5">
        <f>'91'!D36+6</f>
        <v>52</v>
      </c>
      <c r="E36" s="5">
        <v>10</v>
      </c>
      <c r="F36" s="7">
        <f>'91'!F36+'91'!G36</f>
        <v>314333.3333333333</v>
      </c>
      <c r="G36" s="7">
        <f t="shared" si="1"/>
        <v>41000</v>
      </c>
      <c r="H36" s="7">
        <f t="shared" si="0"/>
        <v>464666.6666666667</v>
      </c>
      <c r="I36" s="2"/>
      <c r="J36" s="2"/>
      <c r="K36" s="2"/>
      <c r="L36" s="2"/>
      <c r="M36" s="2"/>
      <c r="N36" s="2"/>
      <c r="O36" s="2"/>
      <c r="P36" s="3"/>
    </row>
    <row r="37" spans="1:16" ht="22.5">
      <c r="A37" s="11">
        <v>56</v>
      </c>
      <c r="B37" s="5" t="s">
        <v>6</v>
      </c>
      <c r="C37" s="6">
        <v>820000</v>
      </c>
      <c r="D37" s="5">
        <f>'91'!D37+6</f>
        <v>52</v>
      </c>
      <c r="E37" s="5">
        <v>10</v>
      </c>
      <c r="F37" s="7">
        <f>'91'!F37+'91'!G37</f>
        <v>314333.3333333333</v>
      </c>
      <c r="G37" s="7">
        <f t="shared" si="1"/>
        <v>41000</v>
      </c>
      <c r="H37" s="7">
        <f t="shared" si="0"/>
        <v>464666.6666666667</v>
      </c>
      <c r="I37" s="2"/>
      <c r="J37" s="2"/>
      <c r="K37" s="2"/>
      <c r="L37" s="2"/>
      <c r="M37" s="2"/>
      <c r="N37" s="2"/>
      <c r="O37" s="2"/>
      <c r="P37" s="3"/>
    </row>
    <row r="38" spans="1:16" ht="22.5">
      <c r="A38" s="11">
        <v>56</v>
      </c>
      <c r="B38" s="7" t="s">
        <v>27</v>
      </c>
      <c r="C38" s="6">
        <v>110000</v>
      </c>
      <c r="D38" s="5">
        <f>'91'!D38+6</f>
        <v>52</v>
      </c>
      <c r="E38" s="5">
        <v>10</v>
      </c>
      <c r="F38" s="7">
        <f>'91'!F38+'91'!G38</f>
        <v>42166.666666666664</v>
      </c>
      <c r="G38" s="7">
        <f t="shared" si="1"/>
        <v>5500</v>
      </c>
      <c r="H38" s="7">
        <f t="shared" si="0"/>
        <v>62333.33333333334</v>
      </c>
      <c r="I38" s="2"/>
      <c r="J38" s="2"/>
      <c r="K38" s="2"/>
      <c r="L38" s="2"/>
      <c r="M38" s="2"/>
      <c r="N38" s="2"/>
      <c r="O38" s="2"/>
      <c r="P38" s="3"/>
    </row>
    <row r="39" spans="1:16" ht="22.5">
      <c r="A39" s="11">
        <v>56</v>
      </c>
      <c r="B39" s="7" t="s">
        <v>28</v>
      </c>
      <c r="C39" s="6">
        <v>65000</v>
      </c>
      <c r="D39" s="5">
        <f>'91'!D39+6</f>
        <v>52</v>
      </c>
      <c r="E39" s="5">
        <v>10</v>
      </c>
      <c r="F39" s="7">
        <f>'91'!F39+'91'!G39</f>
        <v>24916.666666666668</v>
      </c>
      <c r="G39" s="7">
        <f t="shared" si="1"/>
        <v>3250</v>
      </c>
      <c r="H39" s="7">
        <f t="shared" si="0"/>
        <v>36833.33333333333</v>
      </c>
      <c r="I39" s="2"/>
      <c r="J39" s="2"/>
      <c r="K39" s="2"/>
      <c r="L39" s="2"/>
      <c r="M39" s="2"/>
      <c r="N39" s="2"/>
      <c r="O39" s="2"/>
      <c r="P39" s="3"/>
    </row>
    <row r="40" spans="1:16" ht="22.5">
      <c r="A40" s="11">
        <v>56</v>
      </c>
      <c r="B40" s="7" t="s">
        <v>28</v>
      </c>
      <c r="C40" s="6">
        <v>65000</v>
      </c>
      <c r="D40" s="5">
        <f>'91'!D40+6</f>
        <v>52</v>
      </c>
      <c r="E40" s="5">
        <v>10</v>
      </c>
      <c r="F40" s="7">
        <f>'91'!F40+'91'!G40</f>
        <v>24916.666666666668</v>
      </c>
      <c r="G40" s="7">
        <f t="shared" si="1"/>
        <v>3250</v>
      </c>
      <c r="H40" s="7">
        <f t="shared" si="0"/>
        <v>36833.33333333333</v>
      </c>
      <c r="I40" s="2"/>
      <c r="J40" s="2"/>
      <c r="K40" s="2"/>
      <c r="L40" s="2"/>
      <c r="M40" s="2"/>
      <c r="N40" s="2"/>
      <c r="O40" s="2"/>
      <c r="P40" s="3"/>
    </row>
    <row r="41" spans="1:16" ht="22.5">
      <c r="A41" s="11">
        <v>56</v>
      </c>
      <c r="B41" s="7" t="s">
        <v>29</v>
      </c>
      <c r="C41" s="6">
        <v>55000</v>
      </c>
      <c r="D41" s="5">
        <f>'91'!D41+6</f>
        <v>52</v>
      </c>
      <c r="E41" s="5">
        <v>10</v>
      </c>
      <c r="F41" s="7">
        <f>'91'!F41+'91'!G41</f>
        <v>21083.333333333332</v>
      </c>
      <c r="G41" s="7">
        <f t="shared" si="1"/>
        <v>2750</v>
      </c>
      <c r="H41" s="7">
        <f t="shared" si="0"/>
        <v>31166.66666666667</v>
      </c>
      <c r="I41" s="2"/>
      <c r="J41" s="2"/>
      <c r="K41" s="2"/>
      <c r="L41" s="2"/>
      <c r="M41" s="2"/>
      <c r="N41" s="2"/>
      <c r="O41" s="2"/>
      <c r="P41" s="3"/>
    </row>
    <row r="42" spans="1:16" ht="22.5">
      <c r="A42" s="11">
        <v>58</v>
      </c>
      <c r="B42" s="5" t="s">
        <v>7</v>
      </c>
      <c r="C42" s="6">
        <v>6940000</v>
      </c>
      <c r="D42" s="5">
        <f>'91'!D42+6</f>
        <v>52</v>
      </c>
      <c r="E42" s="5">
        <v>10</v>
      </c>
      <c r="F42" s="7">
        <f>'91'!F42+'91'!G42</f>
        <v>2660333.3333333335</v>
      </c>
      <c r="G42" s="7">
        <f t="shared" si="1"/>
        <v>347000</v>
      </c>
      <c r="H42" s="7">
        <f t="shared" si="0"/>
        <v>3932666.666666666</v>
      </c>
      <c r="I42" s="2"/>
      <c r="J42" s="2"/>
      <c r="K42" s="2"/>
      <c r="L42" s="2"/>
      <c r="M42" s="2"/>
      <c r="N42" s="2"/>
      <c r="O42" s="2"/>
      <c r="P42" s="3"/>
    </row>
    <row r="43" spans="1:16" ht="22.5">
      <c r="A43" s="11">
        <v>144</v>
      </c>
      <c r="B43" s="7" t="s">
        <v>30</v>
      </c>
      <c r="C43" s="6">
        <v>1950000</v>
      </c>
      <c r="D43" s="5">
        <f>'91'!D43+6</f>
        <v>51</v>
      </c>
      <c r="E43" s="5">
        <v>4</v>
      </c>
      <c r="F43" s="7">
        <f>'91'!F43+'91'!G43</f>
        <v>1828125</v>
      </c>
      <c r="G43" s="7">
        <v>121875</v>
      </c>
      <c r="H43" s="7">
        <f t="shared" si="0"/>
        <v>0</v>
      </c>
      <c r="I43" s="2"/>
      <c r="J43" s="2"/>
      <c r="K43" s="2"/>
      <c r="L43" s="2"/>
      <c r="M43" s="2"/>
      <c r="N43" s="2"/>
      <c r="O43" s="2"/>
      <c r="P43" s="3"/>
    </row>
    <row r="44" spans="1:16" ht="22.5">
      <c r="A44" s="11">
        <v>144</v>
      </c>
      <c r="B44" s="7" t="s">
        <v>30</v>
      </c>
      <c r="C44" s="6">
        <v>1950000</v>
      </c>
      <c r="D44" s="5">
        <f>'91'!D44+6</f>
        <v>51</v>
      </c>
      <c r="E44" s="5">
        <v>4</v>
      </c>
      <c r="F44" s="7">
        <f>'91'!F44+'91'!G44</f>
        <v>1828125</v>
      </c>
      <c r="G44" s="7">
        <v>121875</v>
      </c>
      <c r="H44" s="7">
        <f t="shared" si="0"/>
        <v>0</v>
      </c>
      <c r="I44" s="2"/>
      <c r="J44" s="2"/>
      <c r="K44" s="2"/>
      <c r="L44" s="2"/>
      <c r="M44" s="2"/>
      <c r="N44" s="2"/>
      <c r="O44" s="2"/>
      <c r="P44" s="3"/>
    </row>
    <row r="45" spans="1:16" ht="22.5">
      <c r="A45" s="11">
        <v>144</v>
      </c>
      <c r="B45" s="7" t="s">
        <v>30</v>
      </c>
      <c r="C45" s="6">
        <v>1950000</v>
      </c>
      <c r="D45" s="5">
        <f>'91'!D45+6</f>
        <v>51</v>
      </c>
      <c r="E45" s="5">
        <v>4</v>
      </c>
      <c r="F45" s="7">
        <f>'91'!F45+'91'!G45</f>
        <v>1828125</v>
      </c>
      <c r="G45" s="7">
        <v>121875</v>
      </c>
      <c r="H45" s="7">
        <f t="shared" si="0"/>
        <v>0</v>
      </c>
      <c r="I45" s="2"/>
      <c r="J45" s="2"/>
      <c r="K45" s="2"/>
      <c r="L45" s="2"/>
      <c r="M45" s="2"/>
      <c r="N45" s="2"/>
      <c r="O45" s="2"/>
      <c r="P45" s="3"/>
    </row>
    <row r="46" spans="1:16" ht="22.5">
      <c r="A46" s="11">
        <v>144</v>
      </c>
      <c r="B46" s="5" t="s">
        <v>19</v>
      </c>
      <c r="C46" s="6">
        <v>300000</v>
      </c>
      <c r="D46" s="5">
        <f>'91'!D46+6</f>
        <v>51</v>
      </c>
      <c r="E46" s="5">
        <v>4</v>
      </c>
      <c r="F46" s="7">
        <f>'91'!F46+'91'!G46</f>
        <v>281250</v>
      </c>
      <c r="G46" s="7">
        <v>18750</v>
      </c>
      <c r="H46" s="7">
        <f t="shared" si="0"/>
        <v>0</v>
      </c>
      <c r="I46" s="2"/>
      <c r="J46" s="2"/>
      <c r="K46" s="2"/>
      <c r="L46" s="2"/>
      <c r="M46" s="2"/>
      <c r="N46" s="2"/>
      <c r="O46" s="2"/>
      <c r="P46" s="3"/>
    </row>
    <row r="47" spans="1:16" ht="22.5">
      <c r="A47" s="11">
        <v>144</v>
      </c>
      <c r="B47" s="5" t="s">
        <v>19</v>
      </c>
      <c r="C47" s="6">
        <v>300000</v>
      </c>
      <c r="D47" s="5">
        <f>'91'!D47+6</f>
        <v>51</v>
      </c>
      <c r="E47" s="5">
        <v>4</v>
      </c>
      <c r="F47" s="7">
        <f>'91'!F47+'91'!G47</f>
        <v>281250</v>
      </c>
      <c r="G47" s="7">
        <v>18750</v>
      </c>
      <c r="H47" s="7">
        <f t="shared" si="0"/>
        <v>0</v>
      </c>
      <c r="I47" s="2"/>
      <c r="J47" s="2"/>
      <c r="K47" s="2"/>
      <c r="L47" s="2"/>
      <c r="M47" s="2"/>
      <c r="N47" s="2"/>
      <c r="O47" s="2"/>
      <c r="P47" s="3"/>
    </row>
    <row r="48" spans="1:16" ht="22.5">
      <c r="A48" s="11">
        <v>144</v>
      </c>
      <c r="B48" s="5" t="s">
        <v>19</v>
      </c>
      <c r="C48" s="6">
        <v>300000</v>
      </c>
      <c r="D48" s="5">
        <f>'91'!D48+6</f>
        <v>51</v>
      </c>
      <c r="E48" s="5">
        <v>4</v>
      </c>
      <c r="F48" s="7">
        <f>'91'!F48+'91'!G48</f>
        <v>281250</v>
      </c>
      <c r="G48" s="7">
        <v>18750</v>
      </c>
      <c r="H48" s="7">
        <f t="shared" si="0"/>
        <v>0</v>
      </c>
      <c r="I48" s="2"/>
      <c r="J48" s="2"/>
      <c r="K48" s="2"/>
      <c r="L48" s="2"/>
      <c r="M48" s="2"/>
      <c r="N48" s="2"/>
      <c r="O48" s="2"/>
      <c r="P48" s="3"/>
    </row>
    <row r="49" spans="1:16" ht="22.5">
      <c r="A49" s="11">
        <v>144</v>
      </c>
      <c r="B49" s="5" t="s">
        <v>3</v>
      </c>
      <c r="C49" s="6">
        <v>7966000</v>
      </c>
      <c r="D49" s="5">
        <f>'91'!D49+6</f>
        <v>51</v>
      </c>
      <c r="E49" s="5">
        <v>4</v>
      </c>
      <c r="F49" s="7">
        <f>'91'!F49+'91'!G49</f>
        <v>7468125</v>
      </c>
      <c r="G49" s="7">
        <v>497875</v>
      </c>
      <c r="H49" s="7">
        <f t="shared" si="0"/>
        <v>0</v>
      </c>
      <c r="I49" s="2"/>
      <c r="J49" s="2"/>
      <c r="K49" s="2"/>
      <c r="L49" s="2"/>
      <c r="M49" s="2"/>
      <c r="N49" s="2"/>
      <c r="O49" s="2"/>
      <c r="P49" s="3"/>
    </row>
    <row r="50" spans="1:16" ht="22.5">
      <c r="A50" s="11">
        <v>144</v>
      </c>
      <c r="B50" s="5" t="s">
        <v>3</v>
      </c>
      <c r="C50" s="6">
        <v>7967000</v>
      </c>
      <c r="D50" s="5">
        <f>'91'!D50+6</f>
        <v>51</v>
      </c>
      <c r="E50" s="5">
        <v>4</v>
      </c>
      <c r="F50" s="7">
        <f>'91'!F50+'91'!G50</f>
        <v>7469062.5</v>
      </c>
      <c r="G50" s="7">
        <v>497938</v>
      </c>
      <c r="H50" s="7">
        <v>0</v>
      </c>
      <c r="I50" s="2"/>
      <c r="J50" s="2"/>
      <c r="K50" s="2"/>
      <c r="L50" s="2"/>
      <c r="M50" s="2"/>
      <c r="N50" s="2"/>
      <c r="O50" s="2"/>
      <c r="P50" s="3"/>
    </row>
    <row r="51" spans="1:16" ht="22.5">
      <c r="A51" s="11">
        <v>144</v>
      </c>
      <c r="B51" s="5" t="s">
        <v>3</v>
      </c>
      <c r="C51" s="6">
        <v>7967000</v>
      </c>
      <c r="D51" s="5">
        <f>'91'!D51+6</f>
        <v>51</v>
      </c>
      <c r="E51" s="5">
        <v>4</v>
      </c>
      <c r="F51" s="7">
        <f>'91'!F51+'91'!G51</f>
        <v>7469062.5</v>
      </c>
      <c r="G51" s="7">
        <v>497938</v>
      </c>
      <c r="H51" s="7">
        <v>0</v>
      </c>
      <c r="I51" s="2"/>
      <c r="J51" s="2"/>
      <c r="K51" s="2"/>
      <c r="L51" s="2"/>
      <c r="M51" s="2"/>
      <c r="N51" s="2"/>
      <c r="O51" s="2"/>
      <c r="P51" s="3"/>
    </row>
    <row r="52" spans="1:16" ht="22.5">
      <c r="A52" s="11">
        <v>144</v>
      </c>
      <c r="B52" s="5" t="s">
        <v>18</v>
      </c>
      <c r="C52" s="6">
        <v>50000</v>
      </c>
      <c r="D52" s="5">
        <f>'91'!D52+6</f>
        <v>51</v>
      </c>
      <c r="E52" s="5">
        <v>4</v>
      </c>
      <c r="F52" s="7">
        <f>'91'!F52+'91'!G52</f>
        <v>46875</v>
      </c>
      <c r="G52" s="7">
        <v>3125</v>
      </c>
      <c r="H52" s="7">
        <f t="shared" si="0"/>
        <v>0</v>
      </c>
      <c r="I52" s="2"/>
      <c r="J52" s="2"/>
      <c r="K52" s="2"/>
      <c r="L52" s="2"/>
      <c r="M52" s="2"/>
      <c r="N52" s="2"/>
      <c r="O52" s="2"/>
      <c r="P52" s="3"/>
    </row>
    <row r="53" spans="1:16" ht="22.5">
      <c r="A53" s="11">
        <v>144</v>
      </c>
      <c r="B53" s="5" t="s">
        <v>18</v>
      </c>
      <c r="C53" s="6">
        <v>50000</v>
      </c>
      <c r="D53" s="5">
        <f>'91'!D53+6</f>
        <v>51</v>
      </c>
      <c r="E53" s="5">
        <v>4</v>
      </c>
      <c r="F53" s="7">
        <f>'91'!F53+'91'!G53</f>
        <v>46875</v>
      </c>
      <c r="G53" s="7">
        <v>3125</v>
      </c>
      <c r="H53" s="7">
        <f t="shared" si="0"/>
        <v>0</v>
      </c>
      <c r="I53" s="2"/>
      <c r="J53" s="2"/>
      <c r="K53" s="2"/>
      <c r="L53" s="2"/>
      <c r="M53" s="2"/>
      <c r="N53" s="2"/>
      <c r="O53" s="2"/>
      <c r="P53" s="3"/>
    </row>
    <row r="54" spans="1:16" ht="22.5">
      <c r="A54" s="11">
        <v>144</v>
      </c>
      <c r="B54" s="5" t="s">
        <v>18</v>
      </c>
      <c r="C54" s="6">
        <v>50000</v>
      </c>
      <c r="D54" s="5">
        <f>'91'!D54+6</f>
        <v>51</v>
      </c>
      <c r="E54" s="5">
        <v>4</v>
      </c>
      <c r="F54" s="7">
        <f>'91'!F54+'91'!G54</f>
        <v>46875</v>
      </c>
      <c r="G54" s="7">
        <v>3125</v>
      </c>
      <c r="H54" s="7">
        <f t="shared" si="0"/>
        <v>0</v>
      </c>
      <c r="I54" s="2"/>
      <c r="J54" s="2"/>
      <c r="K54" s="2"/>
      <c r="L54" s="2"/>
      <c r="M54" s="2"/>
      <c r="N54" s="2"/>
      <c r="O54" s="2"/>
      <c r="P54" s="3"/>
    </row>
    <row r="55" spans="1:16" ht="22.5">
      <c r="A55" s="11">
        <v>144</v>
      </c>
      <c r="B55" s="5" t="s">
        <v>65</v>
      </c>
      <c r="C55" s="6">
        <v>3800000</v>
      </c>
      <c r="D55" s="5">
        <f>'91'!D55+6</f>
        <v>51</v>
      </c>
      <c r="E55" s="5">
        <v>4</v>
      </c>
      <c r="F55" s="7">
        <f>'91'!F55+'91'!G55</f>
        <v>3562500</v>
      </c>
      <c r="G55" s="7">
        <v>237500</v>
      </c>
      <c r="H55" s="7">
        <f t="shared" si="0"/>
        <v>0</v>
      </c>
      <c r="I55" s="2"/>
      <c r="J55" s="2"/>
      <c r="K55" s="2"/>
      <c r="L55" s="2"/>
      <c r="M55" s="2"/>
      <c r="N55" s="2"/>
      <c r="O55" s="2"/>
      <c r="P55" s="3"/>
    </row>
    <row r="56" spans="1:16" ht="22.5">
      <c r="A56" s="11">
        <v>162</v>
      </c>
      <c r="B56" s="5" t="s">
        <v>31</v>
      </c>
      <c r="C56" s="6">
        <v>7622000</v>
      </c>
      <c r="D56" s="5">
        <f>'91'!D56+6</f>
        <v>51</v>
      </c>
      <c r="E56" s="5">
        <v>10</v>
      </c>
      <c r="F56" s="7">
        <f>'91'!F56+'91'!G56</f>
        <v>2858250</v>
      </c>
      <c r="G56" s="7">
        <f t="shared" si="1"/>
        <v>381100</v>
      </c>
      <c r="H56" s="7">
        <f t="shared" si="0"/>
        <v>4382650</v>
      </c>
      <c r="I56" s="2"/>
      <c r="J56" s="2"/>
      <c r="K56" s="2"/>
      <c r="L56" s="2"/>
      <c r="M56" s="2"/>
      <c r="N56" s="2"/>
      <c r="O56" s="2"/>
      <c r="P56" s="3"/>
    </row>
    <row r="57" spans="1:16" ht="22.5">
      <c r="A57" s="11">
        <v>235</v>
      </c>
      <c r="B57" s="5" t="s">
        <v>32</v>
      </c>
      <c r="C57" s="6">
        <v>2180000</v>
      </c>
      <c r="D57" s="5">
        <f>'91'!D57+6</f>
        <v>50</v>
      </c>
      <c r="E57" s="5">
        <v>10</v>
      </c>
      <c r="F57" s="7">
        <f>'91'!F57+'91'!G57</f>
        <v>799333.3333333334</v>
      </c>
      <c r="G57" s="7">
        <f t="shared" si="1"/>
        <v>109000</v>
      </c>
      <c r="H57" s="7">
        <f t="shared" si="0"/>
        <v>1271666.6666666665</v>
      </c>
      <c r="I57" s="2"/>
      <c r="J57" s="2"/>
      <c r="K57" s="2"/>
      <c r="L57" s="2"/>
      <c r="M57" s="2"/>
      <c r="N57" s="2"/>
      <c r="O57" s="2"/>
      <c r="P57" s="3"/>
    </row>
    <row r="58" spans="1:16" ht="22.5">
      <c r="A58" s="11">
        <v>235</v>
      </c>
      <c r="B58" s="5" t="s">
        <v>32</v>
      </c>
      <c r="C58" s="6">
        <v>2180000</v>
      </c>
      <c r="D58" s="5">
        <f>'91'!D58+6</f>
        <v>50</v>
      </c>
      <c r="E58" s="5">
        <v>10</v>
      </c>
      <c r="F58" s="7">
        <f>'91'!F58+'91'!G58</f>
        <v>799333.3333333334</v>
      </c>
      <c r="G58" s="7">
        <f t="shared" si="1"/>
        <v>109000</v>
      </c>
      <c r="H58" s="7">
        <f t="shared" si="0"/>
        <v>1271666.6666666665</v>
      </c>
      <c r="I58" s="2"/>
      <c r="J58" s="2"/>
      <c r="K58" s="2"/>
      <c r="L58" s="2"/>
      <c r="M58" s="2"/>
      <c r="N58" s="2"/>
      <c r="O58" s="2"/>
      <c r="P58" s="3"/>
    </row>
    <row r="59" spans="1:16" ht="22.5">
      <c r="A59" s="11">
        <v>235</v>
      </c>
      <c r="B59" s="7" t="s">
        <v>33</v>
      </c>
      <c r="C59" s="6">
        <v>350000</v>
      </c>
      <c r="D59" s="5">
        <f>'91'!D59+6</f>
        <v>50</v>
      </c>
      <c r="E59" s="5">
        <v>10</v>
      </c>
      <c r="F59" s="7">
        <f>'91'!F59+'91'!G59</f>
        <v>128333.33333333333</v>
      </c>
      <c r="G59" s="7">
        <f t="shared" si="1"/>
        <v>17500</v>
      </c>
      <c r="H59" s="7">
        <f t="shared" si="0"/>
        <v>204166.6666666667</v>
      </c>
      <c r="I59" s="2"/>
      <c r="J59" s="2"/>
      <c r="K59" s="2"/>
      <c r="L59" s="2"/>
      <c r="M59" s="2"/>
      <c r="N59" s="2"/>
      <c r="O59" s="2"/>
      <c r="P59" s="3"/>
    </row>
    <row r="60" spans="1:16" ht="22.5">
      <c r="A60" s="11">
        <v>235</v>
      </c>
      <c r="B60" s="7" t="s">
        <v>33</v>
      </c>
      <c r="C60" s="6">
        <v>350000</v>
      </c>
      <c r="D60" s="5">
        <f>'91'!D60+6</f>
        <v>50</v>
      </c>
      <c r="E60" s="5">
        <v>10</v>
      </c>
      <c r="F60" s="7">
        <f>'91'!F60+'91'!G60</f>
        <v>128333.33333333333</v>
      </c>
      <c r="G60" s="7">
        <f t="shared" si="1"/>
        <v>17500</v>
      </c>
      <c r="H60" s="7">
        <f t="shared" si="0"/>
        <v>204166.6666666667</v>
      </c>
      <c r="I60" s="2"/>
      <c r="J60" s="2"/>
      <c r="K60" s="2"/>
      <c r="L60" s="2"/>
      <c r="M60" s="2"/>
      <c r="N60" s="2"/>
      <c r="O60" s="2"/>
      <c r="P60" s="3"/>
    </row>
    <row r="61" spans="1:16" ht="22.5">
      <c r="A61" s="11">
        <v>235</v>
      </c>
      <c r="B61" s="7" t="s">
        <v>33</v>
      </c>
      <c r="C61" s="6">
        <v>250000</v>
      </c>
      <c r="D61" s="5">
        <f>'91'!D61+6</f>
        <v>50</v>
      </c>
      <c r="E61" s="5">
        <v>10</v>
      </c>
      <c r="F61" s="7">
        <f>'91'!F61+'91'!G61</f>
        <v>91666.66666666667</v>
      </c>
      <c r="G61" s="7">
        <f t="shared" si="1"/>
        <v>12500</v>
      </c>
      <c r="H61" s="7">
        <f t="shared" si="0"/>
        <v>145833.3333333333</v>
      </c>
      <c r="I61" s="2"/>
      <c r="J61" s="2"/>
      <c r="K61" s="2"/>
      <c r="L61" s="2"/>
      <c r="M61" s="2"/>
      <c r="N61" s="2"/>
      <c r="O61" s="2"/>
      <c r="P61" s="3"/>
    </row>
    <row r="62" spans="1:16" ht="22.5">
      <c r="A62" s="11">
        <v>269</v>
      </c>
      <c r="B62" s="5" t="s">
        <v>34</v>
      </c>
      <c r="C62" s="6">
        <v>550000</v>
      </c>
      <c r="D62" s="5">
        <f>'91'!D62+6</f>
        <v>49</v>
      </c>
      <c r="E62" s="5">
        <v>10</v>
      </c>
      <c r="F62" s="7">
        <f>'91'!F62+'91'!G62</f>
        <v>197083.3333333333</v>
      </c>
      <c r="G62" s="7">
        <f t="shared" si="1"/>
        <v>27500</v>
      </c>
      <c r="H62" s="7">
        <f t="shared" si="0"/>
        <v>325416.6666666667</v>
      </c>
      <c r="I62" s="2"/>
      <c r="J62" s="2"/>
      <c r="K62" s="2"/>
      <c r="L62" s="2"/>
      <c r="M62" s="2"/>
      <c r="N62" s="2"/>
      <c r="O62" s="2"/>
      <c r="P62" s="3"/>
    </row>
    <row r="63" spans="1:16" ht="22.5">
      <c r="A63" s="11">
        <v>272</v>
      </c>
      <c r="B63" s="5" t="s">
        <v>19</v>
      </c>
      <c r="C63" s="6">
        <v>165000</v>
      </c>
      <c r="D63" s="5">
        <f>'91'!D63+6</f>
        <v>49</v>
      </c>
      <c r="E63" s="5">
        <v>4</v>
      </c>
      <c r="F63" s="7">
        <f>'91'!F63+'91'!G63</f>
        <v>147812.5</v>
      </c>
      <c r="G63" s="7">
        <v>17188</v>
      </c>
      <c r="H63" s="7">
        <v>0</v>
      </c>
      <c r="I63" s="2"/>
      <c r="J63" s="2"/>
      <c r="K63" s="2"/>
      <c r="L63" s="2"/>
      <c r="M63" s="2"/>
      <c r="N63" s="2"/>
      <c r="O63" s="2"/>
      <c r="P63" s="3"/>
    </row>
    <row r="64" spans="1:16" ht="22.5">
      <c r="A64" s="11">
        <v>277</v>
      </c>
      <c r="B64" s="5" t="s">
        <v>35</v>
      </c>
      <c r="C64" s="6">
        <f>1300000+5200000</f>
        <v>6500000</v>
      </c>
      <c r="D64" s="5">
        <f>'91'!D64+6</f>
        <v>49</v>
      </c>
      <c r="E64" s="5">
        <v>10</v>
      </c>
      <c r="F64" s="7">
        <f>'91'!F64+'91'!G64</f>
        <v>2329166.666666667</v>
      </c>
      <c r="G64" s="7">
        <f t="shared" si="1"/>
        <v>325000</v>
      </c>
      <c r="H64" s="7">
        <f t="shared" si="0"/>
        <v>3845833.333333333</v>
      </c>
      <c r="I64" s="2"/>
      <c r="J64" s="2"/>
      <c r="K64" s="2"/>
      <c r="L64" s="2"/>
      <c r="M64" s="2"/>
      <c r="N64" s="2"/>
      <c r="O64" s="2"/>
      <c r="P64" s="3"/>
    </row>
    <row r="65" spans="1:16" ht="22.5">
      <c r="A65" s="11">
        <v>423</v>
      </c>
      <c r="B65" s="5" t="s">
        <v>37</v>
      </c>
      <c r="C65" s="6">
        <v>3350000</v>
      </c>
      <c r="D65" s="5">
        <f>'91'!D65+6</f>
        <v>47</v>
      </c>
      <c r="E65" s="5">
        <v>10</v>
      </c>
      <c r="F65" s="7">
        <f>'91'!F65+'91'!G65</f>
        <v>1144583.3333333335</v>
      </c>
      <c r="G65" s="7">
        <f t="shared" si="1"/>
        <v>167500</v>
      </c>
      <c r="H65" s="7">
        <f t="shared" si="0"/>
        <v>2037916.6666666665</v>
      </c>
      <c r="I65" s="2"/>
      <c r="J65" s="2"/>
      <c r="K65" s="2"/>
      <c r="L65" s="2"/>
      <c r="M65" s="2"/>
      <c r="N65" s="2"/>
      <c r="O65" s="2"/>
      <c r="P65" s="3"/>
    </row>
    <row r="66" spans="1:17" ht="22.5">
      <c r="A66" s="43">
        <v>427</v>
      </c>
      <c r="B66" s="36" t="s">
        <v>78</v>
      </c>
      <c r="C66" s="36">
        <v>48000000</v>
      </c>
      <c r="D66" s="36">
        <f>'91'!D66+6</f>
        <v>41</v>
      </c>
      <c r="E66" s="36">
        <v>20</v>
      </c>
      <c r="F66" s="42">
        <f>'91'!F66+'91'!G66</f>
        <v>4800000</v>
      </c>
      <c r="G66" s="42">
        <f t="shared" si="1"/>
        <v>1200000</v>
      </c>
      <c r="H66" s="42">
        <f t="shared" si="0"/>
        <v>42000000</v>
      </c>
      <c r="I66" s="2"/>
      <c r="J66" s="2"/>
      <c r="K66" s="2"/>
      <c r="L66" s="2"/>
      <c r="M66" s="2"/>
      <c r="N66" s="2"/>
      <c r="O66" s="2"/>
      <c r="P66" s="3"/>
      <c r="Q66" s="1" t="s">
        <v>105</v>
      </c>
    </row>
    <row r="67" spans="1:16" ht="22.5">
      <c r="A67" s="11">
        <v>434</v>
      </c>
      <c r="B67" s="5" t="s">
        <v>63</v>
      </c>
      <c r="C67" s="6">
        <v>600000</v>
      </c>
      <c r="D67" s="5">
        <f>'91'!D67+6</f>
        <v>47</v>
      </c>
      <c r="E67" s="5">
        <v>10</v>
      </c>
      <c r="F67" s="7">
        <f>'91'!F67+'91'!G67</f>
        <v>205000</v>
      </c>
      <c r="G67" s="7">
        <f t="shared" si="1"/>
        <v>30000</v>
      </c>
      <c r="H67" s="7">
        <f t="shared" si="0"/>
        <v>365000</v>
      </c>
      <c r="I67" s="2"/>
      <c r="J67" s="2"/>
      <c r="K67" s="2"/>
      <c r="L67" s="2"/>
      <c r="M67" s="2"/>
      <c r="N67" s="2"/>
      <c r="O67" s="2"/>
      <c r="P67" s="3"/>
    </row>
    <row r="68" spans="1:16" ht="22.5">
      <c r="A68" s="11">
        <v>441</v>
      </c>
      <c r="B68" s="5" t="s">
        <v>38</v>
      </c>
      <c r="C68" s="6">
        <v>890000</v>
      </c>
      <c r="D68" s="5">
        <f>'91'!D68+6</f>
        <v>47</v>
      </c>
      <c r="E68" s="5">
        <v>10</v>
      </c>
      <c r="F68" s="7">
        <f>'91'!F68+'91'!G68</f>
        <v>304083.3333333334</v>
      </c>
      <c r="G68" s="7">
        <f t="shared" si="1"/>
        <v>44500</v>
      </c>
      <c r="H68" s="7">
        <f aca="true" t="shared" si="2" ref="H68:H131">C68-F68-G68</f>
        <v>541416.6666666666</v>
      </c>
      <c r="I68" s="2"/>
      <c r="J68" s="2"/>
      <c r="K68" s="2"/>
      <c r="L68" s="2"/>
      <c r="M68" s="2"/>
      <c r="N68" s="2"/>
      <c r="O68" s="2"/>
      <c r="P68" s="3"/>
    </row>
    <row r="69" spans="1:16" ht="22.5">
      <c r="A69" s="11">
        <v>451</v>
      </c>
      <c r="B69" s="7" t="s">
        <v>39</v>
      </c>
      <c r="C69" s="6">
        <v>35980000</v>
      </c>
      <c r="D69" s="5">
        <f>'91'!D69+6</f>
        <v>47</v>
      </c>
      <c r="E69" s="5">
        <v>10</v>
      </c>
      <c r="F69" s="7">
        <f>'91'!F69+'91'!G69</f>
        <v>12293166.666666668</v>
      </c>
      <c r="G69" s="7">
        <f aca="true" t="shared" si="3" ref="G69:G132">C69/E69/2</f>
        <v>1799000</v>
      </c>
      <c r="H69" s="7">
        <f t="shared" si="2"/>
        <v>21887833.333333332</v>
      </c>
      <c r="I69" s="2"/>
      <c r="J69" s="2"/>
      <c r="K69" s="2"/>
      <c r="L69" s="2"/>
      <c r="M69" s="2"/>
      <c r="N69" s="2"/>
      <c r="O69" s="2"/>
      <c r="P69" s="3"/>
    </row>
    <row r="70" spans="1:16" ht="22.5">
      <c r="A70" s="11">
        <v>451</v>
      </c>
      <c r="B70" s="7" t="s">
        <v>40</v>
      </c>
      <c r="C70" s="6">
        <v>1560000</v>
      </c>
      <c r="D70" s="5">
        <f>'91'!D70+6</f>
        <v>47</v>
      </c>
      <c r="E70" s="5">
        <v>10</v>
      </c>
      <c r="F70" s="7">
        <f>'91'!F70+'91'!G70</f>
        <v>533000</v>
      </c>
      <c r="G70" s="7">
        <f t="shared" si="3"/>
        <v>78000</v>
      </c>
      <c r="H70" s="7">
        <f t="shared" si="2"/>
        <v>949000</v>
      </c>
      <c r="I70" s="2"/>
      <c r="J70" s="2"/>
      <c r="K70" s="2"/>
      <c r="L70" s="2"/>
      <c r="M70" s="2"/>
      <c r="N70" s="2"/>
      <c r="O70" s="2"/>
      <c r="P70" s="3"/>
    </row>
    <row r="71" spans="1:16" ht="22.5">
      <c r="A71" s="11">
        <v>451</v>
      </c>
      <c r="B71" s="7" t="s">
        <v>40</v>
      </c>
      <c r="C71" s="6">
        <v>1560000</v>
      </c>
      <c r="D71" s="5">
        <f>'91'!D71+6</f>
        <v>47</v>
      </c>
      <c r="E71" s="5">
        <v>10</v>
      </c>
      <c r="F71" s="7">
        <f>'91'!F71+'91'!G71</f>
        <v>533000</v>
      </c>
      <c r="G71" s="7">
        <f t="shared" si="3"/>
        <v>78000</v>
      </c>
      <c r="H71" s="7">
        <f t="shared" si="2"/>
        <v>949000</v>
      </c>
      <c r="I71" s="2"/>
      <c r="J71" s="2"/>
      <c r="K71" s="2"/>
      <c r="L71" s="2"/>
      <c r="M71" s="2"/>
      <c r="N71" s="2"/>
      <c r="O71" s="2"/>
      <c r="P71" s="3"/>
    </row>
    <row r="72" spans="1:16" ht="22.5">
      <c r="A72" s="11">
        <v>451</v>
      </c>
      <c r="B72" s="7" t="s">
        <v>41</v>
      </c>
      <c r="C72" s="6">
        <v>14500000</v>
      </c>
      <c r="D72" s="5">
        <f>'91'!D72+6</f>
        <v>47</v>
      </c>
      <c r="E72" s="5">
        <v>10</v>
      </c>
      <c r="F72" s="7">
        <f>'91'!F72+'91'!G72</f>
        <v>4954166.666666666</v>
      </c>
      <c r="G72" s="7">
        <f t="shared" si="3"/>
        <v>725000</v>
      </c>
      <c r="H72" s="7">
        <f t="shared" si="2"/>
        <v>8820833.333333334</v>
      </c>
      <c r="I72" s="2"/>
      <c r="J72" s="2"/>
      <c r="K72" s="2"/>
      <c r="L72" s="2"/>
      <c r="M72" s="2"/>
      <c r="N72" s="2"/>
      <c r="O72" s="2"/>
      <c r="P72" s="3"/>
    </row>
    <row r="73" spans="1:16" ht="22.5">
      <c r="A73" s="11">
        <v>451</v>
      </c>
      <c r="B73" s="7" t="s">
        <v>42</v>
      </c>
      <c r="C73" s="6">
        <v>1200000</v>
      </c>
      <c r="D73" s="5">
        <f>'91'!D73+6</f>
        <v>47</v>
      </c>
      <c r="E73" s="5">
        <v>10</v>
      </c>
      <c r="F73" s="7">
        <f>'91'!F73+'91'!G73</f>
        <v>410000</v>
      </c>
      <c r="G73" s="7">
        <f t="shared" si="3"/>
        <v>60000</v>
      </c>
      <c r="H73" s="7">
        <f t="shared" si="2"/>
        <v>730000</v>
      </c>
      <c r="I73" s="2"/>
      <c r="J73" s="2"/>
      <c r="K73" s="2"/>
      <c r="L73" s="2"/>
      <c r="M73" s="2"/>
      <c r="N73" s="2"/>
      <c r="O73" s="2"/>
      <c r="P73" s="3"/>
    </row>
    <row r="74" spans="1:16" ht="22.5">
      <c r="A74" s="11">
        <v>451</v>
      </c>
      <c r="B74" s="7" t="s">
        <v>42</v>
      </c>
      <c r="C74" s="6">
        <v>1200000</v>
      </c>
      <c r="D74" s="5">
        <f>'91'!D74+6</f>
        <v>47</v>
      </c>
      <c r="E74" s="5">
        <v>10</v>
      </c>
      <c r="F74" s="7">
        <f>'91'!F74+'91'!G74</f>
        <v>410000</v>
      </c>
      <c r="G74" s="7">
        <f t="shared" si="3"/>
        <v>60000</v>
      </c>
      <c r="H74" s="7">
        <f t="shared" si="2"/>
        <v>730000</v>
      </c>
      <c r="I74" s="2"/>
      <c r="J74" s="2"/>
      <c r="K74" s="2"/>
      <c r="L74" s="2"/>
      <c r="M74" s="2"/>
      <c r="N74" s="2"/>
      <c r="O74" s="2"/>
      <c r="P74" s="3"/>
    </row>
    <row r="75" spans="1:16" ht="22.5">
      <c r="A75" s="11">
        <v>451</v>
      </c>
      <c r="B75" s="7" t="s">
        <v>42</v>
      </c>
      <c r="C75" s="6">
        <v>1200000</v>
      </c>
      <c r="D75" s="5">
        <f>'91'!D75+6</f>
        <v>47</v>
      </c>
      <c r="E75" s="5">
        <v>10</v>
      </c>
      <c r="F75" s="7">
        <f>'91'!F75+'91'!G75</f>
        <v>410000</v>
      </c>
      <c r="G75" s="7">
        <f t="shared" si="3"/>
        <v>60000</v>
      </c>
      <c r="H75" s="7">
        <f t="shared" si="2"/>
        <v>730000</v>
      </c>
      <c r="I75" s="2"/>
      <c r="J75" s="2"/>
      <c r="K75" s="2"/>
      <c r="L75" s="2"/>
      <c r="M75" s="2"/>
      <c r="N75" s="2"/>
      <c r="O75" s="2"/>
      <c r="P75" s="3"/>
    </row>
    <row r="76" spans="1:16" ht="22.5">
      <c r="A76" s="11">
        <v>451</v>
      </c>
      <c r="B76" s="7" t="s">
        <v>42</v>
      </c>
      <c r="C76" s="6">
        <v>1200000</v>
      </c>
      <c r="D76" s="5">
        <f>'91'!D76+6</f>
        <v>47</v>
      </c>
      <c r="E76" s="5">
        <v>10</v>
      </c>
      <c r="F76" s="7">
        <f>'91'!F76+'91'!G76</f>
        <v>410000</v>
      </c>
      <c r="G76" s="7">
        <f t="shared" si="3"/>
        <v>60000</v>
      </c>
      <c r="H76" s="7">
        <f t="shared" si="2"/>
        <v>730000</v>
      </c>
      <c r="I76" s="2"/>
      <c r="J76" s="2"/>
      <c r="K76" s="2"/>
      <c r="L76" s="2"/>
      <c r="M76" s="2"/>
      <c r="N76" s="2"/>
      <c r="O76" s="2"/>
      <c r="P76" s="3"/>
    </row>
    <row r="77" spans="1:16" ht="22.5">
      <c r="A77" s="11">
        <v>451</v>
      </c>
      <c r="B77" s="7" t="s">
        <v>42</v>
      </c>
      <c r="C77" s="6">
        <v>1200000</v>
      </c>
      <c r="D77" s="5">
        <f>'91'!D77+6</f>
        <v>47</v>
      </c>
      <c r="E77" s="5">
        <v>10</v>
      </c>
      <c r="F77" s="7">
        <f>'91'!F77+'91'!G77</f>
        <v>410000</v>
      </c>
      <c r="G77" s="7">
        <f t="shared" si="3"/>
        <v>60000</v>
      </c>
      <c r="H77" s="7">
        <f t="shared" si="2"/>
        <v>730000</v>
      </c>
      <c r="I77" s="2"/>
      <c r="J77" s="2"/>
      <c r="K77" s="2"/>
      <c r="L77" s="2"/>
      <c r="M77" s="2"/>
      <c r="N77" s="2"/>
      <c r="O77" s="2"/>
      <c r="P77" s="3"/>
    </row>
    <row r="78" spans="1:16" ht="22.5">
      <c r="A78" s="11">
        <v>451</v>
      </c>
      <c r="B78" s="7" t="s">
        <v>42</v>
      </c>
      <c r="C78" s="6">
        <v>1200000</v>
      </c>
      <c r="D78" s="5">
        <f>'91'!D78+6</f>
        <v>47</v>
      </c>
      <c r="E78" s="5">
        <v>10</v>
      </c>
      <c r="F78" s="7">
        <f>'91'!F78+'91'!G78</f>
        <v>410000</v>
      </c>
      <c r="G78" s="7">
        <f t="shared" si="3"/>
        <v>60000</v>
      </c>
      <c r="H78" s="7">
        <f t="shared" si="2"/>
        <v>730000</v>
      </c>
      <c r="I78" s="2"/>
      <c r="J78" s="2"/>
      <c r="K78" s="2"/>
      <c r="L78" s="2"/>
      <c r="M78" s="2"/>
      <c r="N78" s="2"/>
      <c r="O78" s="2"/>
      <c r="P78" s="3"/>
    </row>
    <row r="79" spans="1:16" ht="22.5">
      <c r="A79" s="11">
        <v>451</v>
      </c>
      <c r="B79" s="7" t="s">
        <v>42</v>
      </c>
      <c r="C79" s="6">
        <v>1200000</v>
      </c>
      <c r="D79" s="5">
        <f>'91'!D79+6</f>
        <v>47</v>
      </c>
      <c r="E79" s="5">
        <v>10</v>
      </c>
      <c r="F79" s="7">
        <f>'91'!F79+'91'!G79</f>
        <v>410000</v>
      </c>
      <c r="G79" s="7">
        <f t="shared" si="3"/>
        <v>60000</v>
      </c>
      <c r="H79" s="7">
        <f t="shared" si="2"/>
        <v>730000</v>
      </c>
      <c r="I79" s="2"/>
      <c r="J79" s="2"/>
      <c r="K79" s="2"/>
      <c r="L79" s="2"/>
      <c r="M79" s="2"/>
      <c r="N79" s="2"/>
      <c r="O79" s="2"/>
      <c r="P79" s="3"/>
    </row>
    <row r="80" spans="1:16" ht="22.5">
      <c r="A80" s="11">
        <v>451</v>
      </c>
      <c r="B80" s="7" t="s">
        <v>43</v>
      </c>
      <c r="C80" s="6">
        <v>2200000</v>
      </c>
      <c r="D80" s="5">
        <f>'91'!D80+6</f>
        <v>47</v>
      </c>
      <c r="E80" s="5">
        <v>10</v>
      </c>
      <c r="F80" s="7">
        <f>'91'!F80+'91'!G80</f>
        <v>751666.6666666667</v>
      </c>
      <c r="G80" s="7">
        <f t="shared" si="3"/>
        <v>110000</v>
      </c>
      <c r="H80" s="7">
        <f t="shared" si="2"/>
        <v>1338333.3333333333</v>
      </c>
      <c r="I80" s="2"/>
      <c r="J80" s="2"/>
      <c r="K80" s="2"/>
      <c r="L80" s="2"/>
      <c r="M80" s="2"/>
      <c r="N80" s="2"/>
      <c r="O80" s="2"/>
      <c r="P80" s="3"/>
    </row>
    <row r="81" spans="1:16" ht="22.5">
      <c r="A81" s="11">
        <v>451</v>
      </c>
      <c r="B81" s="7" t="s">
        <v>44</v>
      </c>
      <c r="C81" s="6">
        <v>650000</v>
      </c>
      <c r="D81" s="5">
        <f>'91'!D81+6</f>
        <v>47</v>
      </c>
      <c r="E81" s="5">
        <v>10</v>
      </c>
      <c r="F81" s="7">
        <f>'91'!F81+'91'!G81</f>
        <v>222083.3333333333</v>
      </c>
      <c r="G81" s="7">
        <f t="shared" si="3"/>
        <v>32500</v>
      </c>
      <c r="H81" s="7">
        <f t="shared" si="2"/>
        <v>395416.6666666667</v>
      </c>
      <c r="I81" s="2"/>
      <c r="J81" s="2"/>
      <c r="K81" s="2"/>
      <c r="L81" s="2"/>
      <c r="M81" s="2"/>
      <c r="N81" s="2"/>
      <c r="O81" s="2"/>
      <c r="P81" s="3"/>
    </row>
    <row r="82" spans="1:16" ht="22.5">
      <c r="A82" s="11">
        <v>451</v>
      </c>
      <c r="B82" s="7" t="s">
        <v>44</v>
      </c>
      <c r="C82" s="6">
        <v>650000</v>
      </c>
      <c r="D82" s="5">
        <f>'91'!D82+6</f>
        <v>47</v>
      </c>
      <c r="E82" s="5">
        <v>10</v>
      </c>
      <c r="F82" s="7">
        <f>'91'!F82+'91'!G82</f>
        <v>222083.3333333333</v>
      </c>
      <c r="G82" s="7">
        <f t="shared" si="3"/>
        <v>32500</v>
      </c>
      <c r="H82" s="7">
        <f t="shared" si="2"/>
        <v>395416.6666666667</v>
      </c>
      <c r="I82" s="2"/>
      <c r="J82" s="2"/>
      <c r="K82" s="2"/>
      <c r="L82" s="2"/>
      <c r="M82" s="2"/>
      <c r="N82" s="2"/>
      <c r="O82" s="2"/>
      <c r="P82" s="3"/>
    </row>
    <row r="83" spans="1:16" ht="22.5">
      <c r="A83" s="11">
        <v>451</v>
      </c>
      <c r="B83" s="7" t="s">
        <v>44</v>
      </c>
      <c r="C83" s="6">
        <v>650000</v>
      </c>
      <c r="D83" s="5">
        <f>'91'!D83+6</f>
        <v>47</v>
      </c>
      <c r="E83" s="5">
        <v>10</v>
      </c>
      <c r="F83" s="7">
        <f>'91'!F83+'91'!G83</f>
        <v>222083.3333333333</v>
      </c>
      <c r="G83" s="7">
        <f t="shared" si="3"/>
        <v>32500</v>
      </c>
      <c r="H83" s="7">
        <f t="shared" si="2"/>
        <v>395416.6666666667</v>
      </c>
      <c r="I83" s="2"/>
      <c r="J83" s="2"/>
      <c r="K83" s="2"/>
      <c r="L83" s="2"/>
      <c r="M83" s="2"/>
      <c r="N83" s="2"/>
      <c r="O83" s="2"/>
      <c r="P83" s="3"/>
    </row>
    <row r="84" spans="1:16" ht="22.5">
      <c r="A84" s="11">
        <v>451</v>
      </c>
      <c r="B84" s="7" t="s">
        <v>44</v>
      </c>
      <c r="C84" s="6">
        <v>650000</v>
      </c>
      <c r="D84" s="5">
        <f>'91'!D84+6</f>
        <v>47</v>
      </c>
      <c r="E84" s="5">
        <v>10</v>
      </c>
      <c r="F84" s="7">
        <f>'91'!F84+'91'!G84</f>
        <v>222083.3333333333</v>
      </c>
      <c r="G84" s="7">
        <f t="shared" si="3"/>
        <v>32500</v>
      </c>
      <c r="H84" s="7">
        <f t="shared" si="2"/>
        <v>395416.6666666667</v>
      </c>
      <c r="I84" s="2"/>
      <c r="J84" s="2"/>
      <c r="K84" s="2"/>
      <c r="L84" s="2"/>
      <c r="M84" s="2"/>
      <c r="N84" s="2"/>
      <c r="O84" s="2"/>
      <c r="P84" s="3"/>
    </row>
    <row r="85" spans="1:16" ht="22.5">
      <c r="A85" s="11">
        <v>451</v>
      </c>
      <c r="B85" s="7" t="s">
        <v>45</v>
      </c>
      <c r="C85" s="6">
        <v>580000</v>
      </c>
      <c r="D85" s="5">
        <f>'91'!D85+6</f>
        <v>47</v>
      </c>
      <c r="E85" s="5">
        <v>10</v>
      </c>
      <c r="F85" s="7">
        <f>'91'!F85+'91'!G85</f>
        <v>198166.6666666667</v>
      </c>
      <c r="G85" s="7">
        <f t="shared" si="3"/>
        <v>29000</v>
      </c>
      <c r="H85" s="7">
        <f t="shared" si="2"/>
        <v>352833.3333333333</v>
      </c>
      <c r="I85" s="2"/>
      <c r="J85" s="2"/>
      <c r="K85" s="2"/>
      <c r="L85" s="2"/>
      <c r="M85" s="2"/>
      <c r="N85" s="2"/>
      <c r="O85" s="2"/>
      <c r="P85" s="3"/>
    </row>
    <row r="86" spans="1:16" ht="22.5">
      <c r="A86" s="11">
        <v>451</v>
      </c>
      <c r="B86" s="7" t="s">
        <v>45</v>
      </c>
      <c r="C86" s="6">
        <v>580000</v>
      </c>
      <c r="D86" s="5">
        <f>'91'!D86+6</f>
        <v>47</v>
      </c>
      <c r="E86" s="5">
        <v>10</v>
      </c>
      <c r="F86" s="7">
        <f>'91'!F86+'91'!G86</f>
        <v>198166.6666666667</v>
      </c>
      <c r="G86" s="7">
        <f t="shared" si="3"/>
        <v>29000</v>
      </c>
      <c r="H86" s="7">
        <f t="shared" si="2"/>
        <v>352833.3333333333</v>
      </c>
      <c r="I86" s="2"/>
      <c r="J86" s="2"/>
      <c r="K86" s="2"/>
      <c r="L86" s="2"/>
      <c r="M86" s="2"/>
      <c r="N86" s="2"/>
      <c r="O86" s="2"/>
      <c r="P86" s="3"/>
    </row>
    <row r="87" spans="1:16" ht="22.5">
      <c r="A87" s="11">
        <v>451</v>
      </c>
      <c r="B87" s="7" t="s">
        <v>45</v>
      </c>
      <c r="C87" s="6">
        <v>580000</v>
      </c>
      <c r="D87" s="5">
        <f>'91'!D87+6</f>
        <v>47</v>
      </c>
      <c r="E87" s="5">
        <v>10</v>
      </c>
      <c r="F87" s="7">
        <f>'91'!F87+'91'!G87</f>
        <v>198166.6666666667</v>
      </c>
      <c r="G87" s="7">
        <f t="shared" si="3"/>
        <v>29000</v>
      </c>
      <c r="H87" s="7">
        <f t="shared" si="2"/>
        <v>352833.3333333333</v>
      </c>
      <c r="I87" s="2"/>
      <c r="J87" s="2"/>
      <c r="K87" s="2"/>
      <c r="L87" s="2"/>
      <c r="M87" s="2"/>
      <c r="N87" s="2"/>
      <c r="O87" s="2"/>
      <c r="P87" s="3"/>
    </row>
    <row r="88" spans="1:16" ht="22.5">
      <c r="A88" s="11">
        <v>451</v>
      </c>
      <c r="B88" s="7" t="s">
        <v>45</v>
      </c>
      <c r="C88" s="6">
        <v>580000</v>
      </c>
      <c r="D88" s="5">
        <f>'91'!D88+6</f>
        <v>47</v>
      </c>
      <c r="E88" s="5">
        <v>10</v>
      </c>
      <c r="F88" s="7">
        <f>'91'!F88+'91'!G88</f>
        <v>198166.6666666667</v>
      </c>
      <c r="G88" s="7">
        <f t="shared" si="3"/>
        <v>29000</v>
      </c>
      <c r="H88" s="7">
        <f t="shared" si="2"/>
        <v>352833.3333333333</v>
      </c>
      <c r="I88" s="2"/>
      <c r="J88" s="2"/>
      <c r="K88" s="2"/>
      <c r="L88" s="2"/>
      <c r="M88" s="2"/>
      <c r="N88" s="2"/>
      <c r="O88" s="2"/>
      <c r="P88" s="3"/>
    </row>
    <row r="89" spans="1:16" ht="22.5">
      <c r="A89" s="11">
        <v>451</v>
      </c>
      <c r="B89" s="7" t="s">
        <v>46</v>
      </c>
      <c r="C89" s="6">
        <v>3500000</v>
      </c>
      <c r="D89" s="5">
        <f>'91'!D89+6</f>
        <v>47</v>
      </c>
      <c r="E89" s="5">
        <v>10</v>
      </c>
      <c r="F89" s="7">
        <f>'91'!F89+'91'!G89</f>
        <v>1195833.3333333335</v>
      </c>
      <c r="G89" s="7">
        <f t="shared" si="3"/>
        <v>175000</v>
      </c>
      <c r="H89" s="7">
        <f t="shared" si="2"/>
        <v>2129166.6666666665</v>
      </c>
      <c r="I89" s="2"/>
      <c r="J89" s="2"/>
      <c r="K89" s="2"/>
      <c r="L89" s="2"/>
      <c r="M89" s="2"/>
      <c r="N89" s="2"/>
      <c r="O89" s="2"/>
      <c r="P89" s="3"/>
    </row>
    <row r="90" spans="1:16" ht="22.5">
      <c r="A90" s="11">
        <v>451</v>
      </c>
      <c r="B90" s="7" t="s">
        <v>46</v>
      </c>
      <c r="C90" s="6">
        <v>3500000</v>
      </c>
      <c r="D90" s="5">
        <f>'91'!D90+6</f>
        <v>47</v>
      </c>
      <c r="E90" s="5">
        <v>10</v>
      </c>
      <c r="F90" s="7">
        <f>'91'!F90+'91'!G90</f>
        <v>1195833.3333333335</v>
      </c>
      <c r="G90" s="7">
        <f t="shared" si="3"/>
        <v>175000</v>
      </c>
      <c r="H90" s="7">
        <f t="shared" si="2"/>
        <v>2129166.6666666665</v>
      </c>
      <c r="I90" s="2"/>
      <c r="J90" s="2"/>
      <c r="K90" s="2"/>
      <c r="L90" s="2"/>
      <c r="M90" s="2"/>
      <c r="N90" s="2"/>
      <c r="O90" s="2"/>
      <c r="P90" s="3"/>
    </row>
    <row r="91" spans="1:16" ht="22.5">
      <c r="A91" s="11">
        <v>451</v>
      </c>
      <c r="B91" s="7" t="s">
        <v>46</v>
      </c>
      <c r="C91" s="6">
        <v>3500000</v>
      </c>
      <c r="D91" s="5">
        <f>'91'!D91+6</f>
        <v>47</v>
      </c>
      <c r="E91" s="5">
        <v>10</v>
      </c>
      <c r="F91" s="7">
        <f>'91'!F91+'91'!G91</f>
        <v>1195833.3333333335</v>
      </c>
      <c r="G91" s="7">
        <f t="shared" si="3"/>
        <v>175000</v>
      </c>
      <c r="H91" s="7">
        <f t="shared" si="2"/>
        <v>2129166.6666666665</v>
      </c>
      <c r="I91" s="2"/>
      <c r="J91" s="2"/>
      <c r="K91" s="2"/>
      <c r="L91" s="2"/>
      <c r="M91" s="2"/>
      <c r="N91" s="2"/>
      <c r="O91" s="2"/>
      <c r="P91" s="3"/>
    </row>
    <row r="92" spans="1:16" ht="22.5">
      <c r="A92" s="11">
        <v>451</v>
      </c>
      <c r="B92" s="7" t="s">
        <v>47</v>
      </c>
      <c r="C92" s="6">
        <v>850000</v>
      </c>
      <c r="D92" s="5">
        <f>'91'!D92+6</f>
        <v>47</v>
      </c>
      <c r="E92" s="5">
        <v>10</v>
      </c>
      <c r="F92" s="7">
        <f>'91'!F92+'91'!G92</f>
        <v>290416.6666666666</v>
      </c>
      <c r="G92" s="7">
        <f t="shared" si="3"/>
        <v>42500</v>
      </c>
      <c r="H92" s="7">
        <f t="shared" si="2"/>
        <v>517083.3333333334</v>
      </c>
      <c r="I92" s="2"/>
      <c r="J92" s="2"/>
      <c r="K92" s="2"/>
      <c r="L92" s="2"/>
      <c r="M92" s="2"/>
      <c r="N92" s="2"/>
      <c r="O92" s="2"/>
      <c r="P92" s="3"/>
    </row>
    <row r="93" spans="1:16" ht="22.5">
      <c r="A93" s="11">
        <v>451</v>
      </c>
      <c r="B93" s="7" t="s">
        <v>47</v>
      </c>
      <c r="C93" s="6">
        <v>850000</v>
      </c>
      <c r="D93" s="5">
        <f>'91'!D93+6</f>
        <v>47</v>
      </c>
      <c r="E93" s="5">
        <v>10</v>
      </c>
      <c r="F93" s="7">
        <f>'91'!F93+'91'!G93</f>
        <v>290416.6666666666</v>
      </c>
      <c r="G93" s="7">
        <f t="shared" si="3"/>
        <v>42500</v>
      </c>
      <c r="H93" s="7">
        <f t="shared" si="2"/>
        <v>517083.3333333334</v>
      </c>
      <c r="I93" s="2"/>
      <c r="J93" s="2"/>
      <c r="K93" s="2"/>
      <c r="L93" s="2"/>
      <c r="M93" s="2"/>
      <c r="N93" s="2"/>
      <c r="O93" s="2"/>
      <c r="P93" s="3"/>
    </row>
    <row r="94" spans="1:16" ht="22.5">
      <c r="A94" s="11">
        <v>451</v>
      </c>
      <c r="B94" s="7" t="s">
        <v>47</v>
      </c>
      <c r="C94" s="6">
        <v>850000</v>
      </c>
      <c r="D94" s="5">
        <f>'91'!D94+6</f>
        <v>47</v>
      </c>
      <c r="E94" s="5">
        <v>10</v>
      </c>
      <c r="F94" s="7">
        <f>'91'!F94+'91'!G94</f>
        <v>290416.6666666666</v>
      </c>
      <c r="G94" s="7">
        <f t="shared" si="3"/>
        <v>42500</v>
      </c>
      <c r="H94" s="7">
        <f t="shared" si="2"/>
        <v>517083.3333333334</v>
      </c>
      <c r="I94" s="2"/>
      <c r="J94" s="2"/>
      <c r="K94" s="2"/>
      <c r="L94" s="2"/>
      <c r="M94" s="2"/>
      <c r="N94" s="2"/>
      <c r="O94" s="2"/>
      <c r="P94" s="3"/>
    </row>
    <row r="95" spans="1:16" ht="22.5">
      <c r="A95" s="11">
        <v>451</v>
      </c>
      <c r="B95" s="7" t="s">
        <v>47</v>
      </c>
      <c r="C95" s="6">
        <v>850000</v>
      </c>
      <c r="D95" s="5">
        <f>'91'!D95+6</f>
        <v>47</v>
      </c>
      <c r="E95" s="5">
        <v>10</v>
      </c>
      <c r="F95" s="7">
        <f>'91'!F95+'91'!G95</f>
        <v>290416.6666666666</v>
      </c>
      <c r="G95" s="7">
        <f t="shared" si="3"/>
        <v>42500</v>
      </c>
      <c r="H95" s="7">
        <f t="shared" si="2"/>
        <v>517083.3333333334</v>
      </c>
      <c r="I95" s="2"/>
      <c r="J95" s="2"/>
      <c r="K95" s="2"/>
      <c r="L95" s="2"/>
      <c r="M95" s="2"/>
      <c r="N95" s="2"/>
      <c r="O95" s="2"/>
      <c r="P95" s="3"/>
    </row>
    <row r="96" spans="1:16" ht="22.5">
      <c r="A96" s="11">
        <v>451</v>
      </c>
      <c r="B96" s="7" t="s">
        <v>15</v>
      </c>
      <c r="C96" s="6">
        <v>595000</v>
      </c>
      <c r="D96" s="5">
        <f>'91'!D96+6</f>
        <v>47</v>
      </c>
      <c r="E96" s="5">
        <v>10</v>
      </c>
      <c r="F96" s="7">
        <f>'91'!F96+'91'!G96</f>
        <v>203291.6666666667</v>
      </c>
      <c r="G96" s="7">
        <f t="shared" si="3"/>
        <v>29750</v>
      </c>
      <c r="H96" s="7">
        <f t="shared" si="2"/>
        <v>361958.3333333333</v>
      </c>
      <c r="I96" s="2"/>
      <c r="J96" s="2"/>
      <c r="K96" s="2"/>
      <c r="L96" s="2"/>
      <c r="M96" s="2"/>
      <c r="N96" s="2"/>
      <c r="O96" s="2"/>
      <c r="P96" s="3"/>
    </row>
    <row r="97" spans="1:16" ht="22.5">
      <c r="A97" s="11">
        <v>451</v>
      </c>
      <c r="B97" s="7" t="s">
        <v>15</v>
      </c>
      <c r="C97" s="6">
        <v>595000</v>
      </c>
      <c r="D97" s="5">
        <f>'91'!D97+6</f>
        <v>47</v>
      </c>
      <c r="E97" s="5">
        <v>10</v>
      </c>
      <c r="F97" s="7">
        <f>'91'!F97+'91'!G97</f>
        <v>203291.6666666667</v>
      </c>
      <c r="G97" s="7">
        <f t="shared" si="3"/>
        <v>29750</v>
      </c>
      <c r="H97" s="7">
        <f t="shared" si="2"/>
        <v>361958.3333333333</v>
      </c>
      <c r="I97" s="2"/>
      <c r="J97" s="2"/>
      <c r="K97" s="2"/>
      <c r="L97" s="2"/>
      <c r="M97" s="2"/>
      <c r="N97" s="2"/>
      <c r="O97" s="2"/>
      <c r="P97" s="3"/>
    </row>
    <row r="98" spans="1:16" ht="22.5">
      <c r="A98" s="11">
        <v>451</v>
      </c>
      <c r="B98" s="7" t="s">
        <v>48</v>
      </c>
      <c r="C98" s="6">
        <v>195000</v>
      </c>
      <c r="D98" s="5">
        <f>'91'!D98+6</f>
        <v>47</v>
      </c>
      <c r="E98" s="5">
        <v>10</v>
      </c>
      <c r="F98" s="7">
        <f>'91'!F98+'91'!G98</f>
        <v>66625</v>
      </c>
      <c r="G98" s="7">
        <f t="shared" si="3"/>
        <v>9750</v>
      </c>
      <c r="H98" s="7">
        <f t="shared" si="2"/>
        <v>118625</v>
      </c>
      <c r="I98" s="2"/>
      <c r="J98" s="2"/>
      <c r="K98" s="2"/>
      <c r="L98" s="2"/>
      <c r="M98" s="2"/>
      <c r="N98" s="2"/>
      <c r="O98" s="2"/>
      <c r="P98" s="3"/>
    </row>
    <row r="99" spans="1:16" ht="22.5">
      <c r="A99" s="11">
        <v>451</v>
      </c>
      <c r="B99" s="7" t="s">
        <v>48</v>
      </c>
      <c r="C99" s="6">
        <v>195000</v>
      </c>
      <c r="D99" s="5">
        <f>'91'!D99+6</f>
        <v>47</v>
      </c>
      <c r="E99" s="5">
        <v>10</v>
      </c>
      <c r="F99" s="7">
        <f>'91'!F99+'91'!G99</f>
        <v>66625</v>
      </c>
      <c r="G99" s="7">
        <f t="shared" si="3"/>
        <v>9750</v>
      </c>
      <c r="H99" s="7">
        <f t="shared" si="2"/>
        <v>118625</v>
      </c>
      <c r="I99" s="2"/>
      <c r="J99" s="2"/>
      <c r="K99" s="2"/>
      <c r="L99" s="2"/>
      <c r="M99" s="2"/>
      <c r="N99" s="2"/>
      <c r="O99" s="2"/>
      <c r="P99" s="3"/>
    </row>
    <row r="100" spans="1:16" ht="22.5">
      <c r="A100" s="11">
        <v>451</v>
      </c>
      <c r="B100" s="7" t="s">
        <v>48</v>
      </c>
      <c r="C100" s="6">
        <v>195000</v>
      </c>
      <c r="D100" s="5">
        <f>'91'!D100+6</f>
        <v>47</v>
      </c>
      <c r="E100" s="5">
        <v>10</v>
      </c>
      <c r="F100" s="7">
        <f>'91'!F100+'91'!G100</f>
        <v>66625</v>
      </c>
      <c r="G100" s="7">
        <f t="shared" si="3"/>
        <v>9750</v>
      </c>
      <c r="H100" s="7">
        <f t="shared" si="2"/>
        <v>118625</v>
      </c>
      <c r="I100" s="2"/>
      <c r="J100" s="2"/>
      <c r="K100" s="2"/>
      <c r="L100" s="2"/>
      <c r="M100" s="2"/>
      <c r="N100" s="2"/>
      <c r="O100" s="2"/>
      <c r="P100" s="3"/>
    </row>
    <row r="101" spans="1:16" ht="22.5">
      <c r="A101" s="11">
        <v>451</v>
      </c>
      <c r="B101" s="7" t="s">
        <v>48</v>
      </c>
      <c r="C101" s="6">
        <v>195000</v>
      </c>
      <c r="D101" s="5">
        <f>'91'!D101+6</f>
        <v>47</v>
      </c>
      <c r="E101" s="5">
        <v>10</v>
      </c>
      <c r="F101" s="7">
        <f>'91'!F101+'91'!G101</f>
        <v>66625</v>
      </c>
      <c r="G101" s="7">
        <f t="shared" si="3"/>
        <v>9750</v>
      </c>
      <c r="H101" s="7">
        <f t="shared" si="2"/>
        <v>118625</v>
      </c>
      <c r="I101" s="2"/>
      <c r="J101" s="2"/>
      <c r="K101" s="2"/>
      <c r="L101" s="2"/>
      <c r="M101" s="2"/>
      <c r="N101" s="2"/>
      <c r="O101" s="2"/>
      <c r="P101" s="3"/>
    </row>
    <row r="102" spans="1:16" ht="22.5">
      <c r="A102" s="11">
        <v>451</v>
      </c>
      <c r="B102" s="7" t="s">
        <v>49</v>
      </c>
      <c r="C102" s="6">
        <v>840000</v>
      </c>
      <c r="D102" s="5">
        <f>'91'!D102+6</f>
        <v>47</v>
      </c>
      <c r="E102" s="5">
        <v>10</v>
      </c>
      <c r="F102" s="7">
        <f>'91'!F102+'91'!G102</f>
        <v>287000</v>
      </c>
      <c r="G102" s="7">
        <f t="shared" si="3"/>
        <v>42000</v>
      </c>
      <c r="H102" s="7">
        <f t="shared" si="2"/>
        <v>511000</v>
      </c>
      <c r="I102" s="2"/>
      <c r="J102" s="2"/>
      <c r="K102" s="2"/>
      <c r="L102" s="2"/>
      <c r="M102" s="2"/>
      <c r="N102" s="2"/>
      <c r="O102" s="2"/>
      <c r="P102" s="3"/>
    </row>
    <row r="103" spans="1:16" ht="22.5">
      <c r="A103" s="11">
        <v>451</v>
      </c>
      <c r="B103" s="7" t="s">
        <v>49</v>
      </c>
      <c r="C103" s="6">
        <v>840000</v>
      </c>
      <c r="D103" s="5">
        <f>'91'!D103+6</f>
        <v>47</v>
      </c>
      <c r="E103" s="5">
        <v>10</v>
      </c>
      <c r="F103" s="7">
        <f>'91'!F103+'91'!G103</f>
        <v>287000</v>
      </c>
      <c r="G103" s="7">
        <f t="shared" si="3"/>
        <v>42000</v>
      </c>
      <c r="H103" s="7">
        <f t="shared" si="2"/>
        <v>511000</v>
      </c>
      <c r="I103" s="2"/>
      <c r="J103" s="2"/>
      <c r="K103" s="2"/>
      <c r="L103" s="2"/>
      <c r="M103" s="2"/>
      <c r="N103" s="2"/>
      <c r="O103" s="2"/>
      <c r="P103" s="3"/>
    </row>
    <row r="104" spans="1:16" ht="22.5">
      <c r="A104" s="11">
        <v>451</v>
      </c>
      <c r="B104" s="7" t="s">
        <v>49</v>
      </c>
      <c r="C104" s="6">
        <v>840000</v>
      </c>
      <c r="D104" s="5">
        <f>'91'!D104+6</f>
        <v>47</v>
      </c>
      <c r="E104" s="5">
        <v>10</v>
      </c>
      <c r="F104" s="7">
        <f>'91'!F104+'91'!G104</f>
        <v>287000</v>
      </c>
      <c r="G104" s="7">
        <f t="shared" si="3"/>
        <v>42000</v>
      </c>
      <c r="H104" s="7">
        <f t="shared" si="2"/>
        <v>511000</v>
      </c>
      <c r="I104" s="2"/>
      <c r="J104" s="2"/>
      <c r="K104" s="2"/>
      <c r="L104" s="2"/>
      <c r="M104" s="2"/>
      <c r="N104" s="2"/>
      <c r="O104" s="2"/>
      <c r="P104" s="3"/>
    </row>
    <row r="105" spans="1:16" ht="22.5">
      <c r="A105" s="11">
        <v>451</v>
      </c>
      <c r="B105" s="7" t="s">
        <v>49</v>
      </c>
      <c r="C105" s="6">
        <v>840000</v>
      </c>
      <c r="D105" s="5">
        <f>'91'!D105+6</f>
        <v>47</v>
      </c>
      <c r="E105" s="5">
        <v>10</v>
      </c>
      <c r="F105" s="7">
        <f>'91'!F105+'91'!G105</f>
        <v>287000</v>
      </c>
      <c r="G105" s="7">
        <f t="shared" si="3"/>
        <v>42000</v>
      </c>
      <c r="H105" s="7">
        <f t="shared" si="2"/>
        <v>511000</v>
      </c>
      <c r="I105" s="2"/>
      <c r="J105" s="2"/>
      <c r="K105" s="2"/>
      <c r="L105" s="2"/>
      <c r="M105" s="2"/>
      <c r="N105" s="2"/>
      <c r="O105" s="2"/>
      <c r="P105" s="3"/>
    </row>
    <row r="106" spans="1:16" ht="22.5">
      <c r="A106" s="11">
        <v>451</v>
      </c>
      <c r="B106" s="7" t="s">
        <v>50</v>
      </c>
      <c r="C106" s="6">
        <v>200000</v>
      </c>
      <c r="D106" s="5">
        <f>'91'!D106+6</f>
        <v>47</v>
      </c>
      <c r="E106" s="5">
        <v>10</v>
      </c>
      <c r="F106" s="7">
        <f>'91'!F106+'91'!G106</f>
        <v>68333.33333333334</v>
      </c>
      <c r="G106" s="7">
        <f t="shared" si="3"/>
        <v>10000</v>
      </c>
      <c r="H106" s="7">
        <f t="shared" si="2"/>
        <v>121666.66666666666</v>
      </c>
      <c r="I106" s="2"/>
      <c r="J106" s="2"/>
      <c r="K106" s="2"/>
      <c r="L106" s="2"/>
      <c r="M106" s="2"/>
      <c r="N106" s="2"/>
      <c r="O106" s="2"/>
      <c r="P106" s="3"/>
    </row>
    <row r="107" spans="1:16" ht="22.5">
      <c r="A107" s="11">
        <v>451</v>
      </c>
      <c r="B107" s="7" t="s">
        <v>51</v>
      </c>
      <c r="C107" s="6">
        <v>200000</v>
      </c>
      <c r="D107" s="5">
        <f>'91'!D107+6</f>
        <v>47</v>
      </c>
      <c r="E107" s="5">
        <v>10</v>
      </c>
      <c r="F107" s="7">
        <f>'91'!F107+'91'!G107</f>
        <v>68333.33333333334</v>
      </c>
      <c r="G107" s="7">
        <f t="shared" si="3"/>
        <v>10000</v>
      </c>
      <c r="H107" s="7">
        <f t="shared" si="2"/>
        <v>121666.66666666666</v>
      </c>
      <c r="I107" s="2"/>
      <c r="J107" s="2"/>
      <c r="K107" s="2"/>
      <c r="L107" s="2"/>
      <c r="M107" s="2"/>
      <c r="N107" s="2"/>
      <c r="O107" s="2"/>
      <c r="P107" s="3"/>
    </row>
    <row r="108" spans="1:16" ht="22.5">
      <c r="A108" s="11">
        <v>451</v>
      </c>
      <c r="B108" s="7" t="s">
        <v>51</v>
      </c>
      <c r="C108" s="6">
        <v>200000</v>
      </c>
      <c r="D108" s="5">
        <f>'91'!D108+6</f>
        <v>47</v>
      </c>
      <c r="E108" s="5">
        <v>10</v>
      </c>
      <c r="F108" s="7">
        <f>'91'!F108+'91'!G108</f>
        <v>68333.33333333334</v>
      </c>
      <c r="G108" s="7">
        <f t="shared" si="3"/>
        <v>10000</v>
      </c>
      <c r="H108" s="7">
        <f t="shared" si="2"/>
        <v>121666.66666666666</v>
      </c>
      <c r="I108" s="2"/>
      <c r="J108" s="2"/>
      <c r="K108" s="2"/>
      <c r="L108" s="2"/>
      <c r="M108" s="2"/>
      <c r="N108" s="2"/>
      <c r="O108" s="2"/>
      <c r="P108" s="3"/>
    </row>
    <row r="109" spans="1:16" ht="22.5">
      <c r="A109" s="11">
        <v>451</v>
      </c>
      <c r="B109" s="7" t="s">
        <v>52</v>
      </c>
      <c r="C109" s="6">
        <v>2530000</v>
      </c>
      <c r="D109" s="5">
        <f>'91'!D109+6</f>
        <v>47</v>
      </c>
      <c r="E109" s="5">
        <v>10</v>
      </c>
      <c r="F109" s="7">
        <f>'91'!F109+'91'!G109</f>
        <v>864416.6666666667</v>
      </c>
      <c r="G109" s="7">
        <f t="shared" si="3"/>
        <v>126500</v>
      </c>
      <c r="H109" s="7">
        <f t="shared" si="2"/>
        <v>1539083.3333333333</v>
      </c>
      <c r="I109" s="2"/>
      <c r="J109" s="2"/>
      <c r="K109" s="2"/>
      <c r="L109" s="2"/>
      <c r="M109" s="2"/>
      <c r="N109" s="2"/>
      <c r="O109" s="2"/>
      <c r="P109" s="3"/>
    </row>
    <row r="110" spans="1:16" ht="22.5">
      <c r="A110" s="11">
        <v>451</v>
      </c>
      <c r="B110" s="7" t="s">
        <v>53</v>
      </c>
      <c r="C110" s="6">
        <v>3950000</v>
      </c>
      <c r="D110" s="5">
        <f>'91'!D110+6</f>
        <v>47</v>
      </c>
      <c r="E110" s="5">
        <v>10</v>
      </c>
      <c r="F110" s="7">
        <f>'91'!F110+'91'!G110</f>
        <v>1349583.3333333335</v>
      </c>
      <c r="G110" s="7">
        <f t="shared" si="3"/>
        <v>197500</v>
      </c>
      <c r="H110" s="7">
        <f t="shared" si="2"/>
        <v>2402916.6666666665</v>
      </c>
      <c r="I110" s="2"/>
      <c r="J110" s="2"/>
      <c r="K110" s="2"/>
      <c r="L110" s="2"/>
      <c r="M110" s="2"/>
      <c r="N110" s="2"/>
      <c r="O110" s="2"/>
      <c r="P110" s="3"/>
    </row>
    <row r="111" spans="1:16" ht="22.5">
      <c r="A111" s="11">
        <v>451</v>
      </c>
      <c r="B111" s="7" t="s">
        <v>54</v>
      </c>
      <c r="C111" s="6">
        <v>1800000</v>
      </c>
      <c r="D111" s="5">
        <f>'91'!D111+6</f>
        <v>47</v>
      </c>
      <c r="E111" s="5">
        <v>10</v>
      </c>
      <c r="F111" s="7">
        <f>'91'!F111+'91'!G111</f>
        <v>615000</v>
      </c>
      <c r="G111" s="7">
        <f t="shared" si="3"/>
        <v>90000</v>
      </c>
      <c r="H111" s="7">
        <f t="shared" si="2"/>
        <v>1095000</v>
      </c>
      <c r="I111" s="2"/>
      <c r="J111" s="2"/>
      <c r="K111" s="2"/>
      <c r="L111" s="2"/>
      <c r="M111" s="2"/>
      <c r="N111" s="2"/>
      <c r="O111" s="2"/>
      <c r="P111" s="3"/>
    </row>
    <row r="112" spans="1:16" ht="22.5">
      <c r="A112" s="11">
        <v>532</v>
      </c>
      <c r="B112" s="5" t="s">
        <v>8</v>
      </c>
      <c r="C112" s="6">
        <v>17100000</v>
      </c>
      <c r="D112" s="5">
        <f>'91'!D112+6</f>
        <v>46</v>
      </c>
      <c r="E112" s="5">
        <v>4</v>
      </c>
      <c r="F112" s="7">
        <f>'91'!F112+'91'!G112</f>
        <v>14250000</v>
      </c>
      <c r="G112" s="7">
        <f t="shared" si="3"/>
        <v>2137500</v>
      </c>
      <c r="H112" s="7">
        <f t="shared" si="2"/>
        <v>712500</v>
      </c>
      <c r="I112" s="2"/>
      <c r="J112" s="2"/>
      <c r="K112" s="2"/>
      <c r="L112" s="2"/>
      <c r="M112" s="2"/>
      <c r="N112" s="2"/>
      <c r="O112" s="2"/>
      <c r="P112" s="3"/>
    </row>
    <row r="113" spans="1:17" ht="22.5">
      <c r="A113" s="43">
        <v>569</v>
      </c>
      <c r="B113" s="36" t="s">
        <v>79</v>
      </c>
      <c r="C113" s="36">
        <v>824000</v>
      </c>
      <c r="D113" s="36">
        <f>'91'!D113+6</f>
        <v>45</v>
      </c>
      <c r="E113" s="36">
        <v>4</v>
      </c>
      <c r="F113" s="42">
        <f>'91'!F113+'91'!G113</f>
        <v>618000</v>
      </c>
      <c r="G113" s="42">
        <f t="shared" si="3"/>
        <v>103000</v>
      </c>
      <c r="H113" s="42">
        <f t="shared" si="2"/>
        <v>103000</v>
      </c>
      <c r="I113" s="2"/>
      <c r="J113" s="2"/>
      <c r="K113" s="2"/>
      <c r="L113" s="2"/>
      <c r="M113" s="2"/>
      <c r="N113" s="2"/>
      <c r="O113" s="2"/>
      <c r="P113" s="3"/>
      <c r="Q113" s="1" t="s">
        <v>105</v>
      </c>
    </row>
    <row r="114" spans="1:16" ht="22.5">
      <c r="A114" s="11">
        <v>691</v>
      </c>
      <c r="B114" s="7" t="s">
        <v>64</v>
      </c>
      <c r="C114" s="6">
        <v>30000000</v>
      </c>
      <c r="D114" s="5">
        <f>'91'!D114+6</f>
        <v>45</v>
      </c>
      <c r="E114" s="5">
        <v>10</v>
      </c>
      <c r="F114" s="7">
        <f>'91'!F114+'91'!G114</f>
        <v>9750000</v>
      </c>
      <c r="G114" s="7">
        <f t="shared" si="3"/>
        <v>1500000</v>
      </c>
      <c r="H114" s="7">
        <f t="shared" si="2"/>
        <v>18750000</v>
      </c>
      <c r="I114" s="2"/>
      <c r="J114" s="2"/>
      <c r="K114" s="2"/>
      <c r="L114" s="2"/>
      <c r="M114" s="2"/>
      <c r="N114" s="2"/>
      <c r="O114" s="2"/>
      <c r="P114" s="3"/>
    </row>
    <row r="115" spans="1:16" ht="22.5">
      <c r="A115" s="11">
        <v>732</v>
      </c>
      <c r="B115" s="7" t="s">
        <v>42</v>
      </c>
      <c r="C115" s="6">
        <v>7900000</v>
      </c>
      <c r="D115" s="5">
        <f>'91'!D115+6</f>
        <v>44</v>
      </c>
      <c r="E115" s="5">
        <v>10</v>
      </c>
      <c r="F115" s="7">
        <f>'91'!F115+'91'!G115</f>
        <v>2501666.6666666665</v>
      </c>
      <c r="G115" s="7">
        <f t="shared" si="3"/>
        <v>395000</v>
      </c>
      <c r="H115" s="7">
        <f t="shared" si="2"/>
        <v>5003333.333333334</v>
      </c>
      <c r="I115" s="2"/>
      <c r="J115" s="2"/>
      <c r="K115" s="2"/>
      <c r="L115" s="2"/>
      <c r="M115" s="2"/>
      <c r="N115" s="2"/>
      <c r="O115" s="2"/>
      <c r="P115" s="3"/>
    </row>
    <row r="116" spans="1:16" ht="22.5">
      <c r="A116" s="11">
        <v>732</v>
      </c>
      <c r="B116" s="7" t="s">
        <v>42</v>
      </c>
      <c r="C116" s="6">
        <v>7900000</v>
      </c>
      <c r="D116" s="5">
        <f>'91'!D116+6</f>
        <v>44</v>
      </c>
      <c r="E116" s="5">
        <v>10</v>
      </c>
      <c r="F116" s="7">
        <f>'91'!F116+'91'!G116</f>
        <v>2501666.6666666665</v>
      </c>
      <c r="G116" s="7">
        <f t="shared" si="3"/>
        <v>395000</v>
      </c>
      <c r="H116" s="7">
        <f t="shared" si="2"/>
        <v>5003333.333333334</v>
      </c>
      <c r="I116" s="2"/>
      <c r="J116" s="2"/>
      <c r="K116" s="2"/>
      <c r="L116" s="2"/>
      <c r="M116" s="2"/>
      <c r="N116" s="2"/>
      <c r="O116" s="2"/>
      <c r="P116" s="3"/>
    </row>
    <row r="117" spans="1:16" ht="22.5">
      <c r="A117" s="11">
        <v>733</v>
      </c>
      <c r="B117" s="5" t="s">
        <v>59</v>
      </c>
      <c r="C117" s="6">
        <v>3850000</v>
      </c>
      <c r="D117" s="5">
        <f>'91'!D117+6</f>
        <v>44</v>
      </c>
      <c r="E117" s="5">
        <v>4</v>
      </c>
      <c r="F117" s="7">
        <f>'91'!F117+'91'!G117</f>
        <v>3047916.6666666665</v>
      </c>
      <c r="G117" s="7">
        <f t="shared" si="3"/>
        <v>481250</v>
      </c>
      <c r="H117" s="7">
        <f t="shared" si="2"/>
        <v>320833.3333333335</v>
      </c>
      <c r="I117" s="2"/>
      <c r="J117" s="2"/>
      <c r="K117" s="2"/>
      <c r="L117" s="2"/>
      <c r="M117" s="2"/>
      <c r="N117" s="2"/>
      <c r="O117" s="2"/>
      <c r="P117" s="3"/>
    </row>
    <row r="118" spans="1:16" ht="22.5">
      <c r="A118" s="11">
        <v>956</v>
      </c>
      <c r="B118" s="7" t="s">
        <v>56</v>
      </c>
      <c r="C118" s="6">
        <v>3500000</v>
      </c>
      <c r="D118" s="5">
        <f>'91'!D118+6</f>
        <v>43</v>
      </c>
      <c r="E118" s="5">
        <v>10</v>
      </c>
      <c r="F118" s="7">
        <f>'91'!F118+'91'!G118</f>
        <v>1079166.6666666665</v>
      </c>
      <c r="G118" s="7">
        <f t="shared" si="3"/>
        <v>175000</v>
      </c>
      <c r="H118" s="7">
        <f t="shared" si="2"/>
        <v>2245833.3333333335</v>
      </c>
      <c r="I118" s="2"/>
      <c r="J118" s="2"/>
      <c r="K118" s="2"/>
      <c r="L118" s="2"/>
      <c r="M118" s="2"/>
      <c r="N118" s="2"/>
      <c r="O118" s="2"/>
      <c r="P118" s="3"/>
    </row>
    <row r="119" spans="1:16" ht="22.5">
      <c r="A119" s="11">
        <v>956</v>
      </c>
      <c r="B119" s="7" t="s">
        <v>55</v>
      </c>
      <c r="C119" s="6">
        <v>4550000</v>
      </c>
      <c r="D119" s="5">
        <f>'91'!D119+6</f>
        <v>43</v>
      </c>
      <c r="E119" s="5">
        <v>10</v>
      </c>
      <c r="F119" s="7">
        <f>'91'!F119+'91'!G119</f>
        <v>1402916.6666666667</v>
      </c>
      <c r="G119" s="7">
        <f t="shared" si="3"/>
        <v>227500</v>
      </c>
      <c r="H119" s="7">
        <f t="shared" si="2"/>
        <v>2919583.333333333</v>
      </c>
      <c r="I119" s="2"/>
      <c r="J119" s="2"/>
      <c r="K119" s="2"/>
      <c r="L119" s="2"/>
      <c r="M119" s="2"/>
      <c r="N119" s="2"/>
      <c r="O119" s="2"/>
      <c r="P119" s="3"/>
    </row>
    <row r="120" spans="1:16" ht="22.5">
      <c r="A120" s="11">
        <v>956</v>
      </c>
      <c r="B120" s="5" t="s">
        <v>9</v>
      </c>
      <c r="C120" s="6">
        <v>4766000</v>
      </c>
      <c r="D120" s="5">
        <f>'91'!D120+6</f>
        <v>43</v>
      </c>
      <c r="E120" s="5">
        <v>4</v>
      </c>
      <c r="F120" s="7">
        <f>'91'!F120+'91'!G120</f>
        <v>3673791.6666666665</v>
      </c>
      <c r="G120" s="7">
        <f t="shared" si="3"/>
        <v>595750</v>
      </c>
      <c r="H120" s="7">
        <f t="shared" si="2"/>
        <v>496458.3333333335</v>
      </c>
      <c r="I120" s="2"/>
      <c r="J120" s="2"/>
      <c r="K120" s="2"/>
      <c r="L120" s="2"/>
      <c r="M120" s="2"/>
      <c r="N120" s="2"/>
      <c r="O120" s="2"/>
      <c r="P120" s="3"/>
    </row>
    <row r="121" spans="1:16" ht="22.5">
      <c r="A121" s="11">
        <v>1060</v>
      </c>
      <c r="B121" s="7" t="s">
        <v>57</v>
      </c>
      <c r="C121" s="6">
        <v>1650000</v>
      </c>
      <c r="D121" s="5">
        <f>'91'!D121+6</f>
        <v>42</v>
      </c>
      <c r="E121" s="5">
        <v>10</v>
      </c>
      <c r="F121" s="7">
        <f>'91'!F121+'91'!G121</f>
        <v>495000</v>
      </c>
      <c r="G121" s="7">
        <f t="shared" si="3"/>
        <v>82500</v>
      </c>
      <c r="H121" s="7">
        <f t="shared" si="2"/>
        <v>1072500</v>
      </c>
      <c r="I121" s="2"/>
      <c r="J121" s="2"/>
      <c r="K121" s="2"/>
      <c r="L121" s="2"/>
      <c r="M121" s="2"/>
      <c r="N121" s="2"/>
      <c r="O121" s="2"/>
      <c r="P121" s="3"/>
    </row>
    <row r="122" spans="1:16" ht="22.5">
      <c r="A122" s="11">
        <v>1060</v>
      </c>
      <c r="B122" s="7" t="s">
        <v>58</v>
      </c>
      <c r="C122" s="6">
        <v>12350000</v>
      </c>
      <c r="D122" s="5">
        <f>'91'!D122+6</f>
        <v>42</v>
      </c>
      <c r="E122" s="5">
        <v>10</v>
      </c>
      <c r="F122" s="7">
        <f>'91'!F122+'91'!G122</f>
        <v>3705000</v>
      </c>
      <c r="G122" s="7">
        <f t="shared" si="3"/>
        <v>617500</v>
      </c>
      <c r="H122" s="7">
        <f t="shared" si="2"/>
        <v>8027500</v>
      </c>
      <c r="I122" s="2"/>
      <c r="J122" s="2"/>
      <c r="K122" s="2"/>
      <c r="L122" s="2"/>
      <c r="M122" s="2"/>
      <c r="N122" s="2"/>
      <c r="O122" s="2"/>
      <c r="P122" s="3"/>
    </row>
    <row r="123" spans="1:17" ht="22.5">
      <c r="A123" s="40">
        <v>1072</v>
      </c>
      <c r="B123" s="41" t="s">
        <v>80</v>
      </c>
      <c r="C123" s="35">
        <v>7870000</v>
      </c>
      <c r="D123" s="36">
        <f>'91'!D123+6</f>
        <v>42</v>
      </c>
      <c r="E123" s="35">
        <v>5</v>
      </c>
      <c r="F123" s="42">
        <f>'91'!F123+'91'!G123</f>
        <v>3935000</v>
      </c>
      <c r="G123" s="42">
        <f t="shared" si="3"/>
        <v>787000</v>
      </c>
      <c r="H123" s="42">
        <f t="shared" si="2"/>
        <v>3148000</v>
      </c>
      <c r="I123" s="32"/>
      <c r="J123" s="32"/>
      <c r="K123" s="32"/>
      <c r="L123" s="32"/>
      <c r="M123" s="32"/>
      <c r="N123" s="32"/>
      <c r="O123" s="32"/>
      <c r="P123" s="33"/>
      <c r="Q123" s="1" t="s">
        <v>105</v>
      </c>
    </row>
    <row r="124" spans="1:16" ht="22.5">
      <c r="A124" s="28">
        <v>742</v>
      </c>
      <c r="B124" s="29" t="s">
        <v>75</v>
      </c>
      <c r="C124" s="30">
        <v>4500000</v>
      </c>
      <c r="D124" s="5">
        <f>'91'!D124+6</f>
        <v>36</v>
      </c>
      <c r="E124" s="31">
        <v>10</v>
      </c>
      <c r="F124" s="7">
        <f>'91'!F124+'91'!G124</f>
        <v>1125000</v>
      </c>
      <c r="G124" s="7">
        <f t="shared" si="3"/>
        <v>225000</v>
      </c>
      <c r="H124" s="7">
        <f t="shared" si="2"/>
        <v>3150000</v>
      </c>
      <c r="I124" s="32"/>
      <c r="J124" s="32"/>
      <c r="K124" s="32"/>
      <c r="L124" s="32"/>
      <c r="M124" s="32"/>
      <c r="N124" s="32"/>
      <c r="O124" s="32"/>
      <c r="P124" s="33"/>
    </row>
    <row r="125" spans="1:16" ht="22.5">
      <c r="A125" s="28">
        <v>742</v>
      </c>
      <c r="B125" s="29" t="s">
        <v>76</v>
      </c>
      <c r="C125" s="30">
        <v>1200000</v>
      </c>
      <c r="D125" s="5">
        <f>'91'!D125+6</f>
        <v>36</v>
      </c>
      <c r="E125" s="31">
        <v>10</v>
      </c>
      <c r="F125" s="7">
        <f>'91'!F125+'91'!G125</f>
        <v>300000</v>
      </c>
      <c r="G125" s="7">
        <f t="shared" si="3"/>
        <v>60000</v>
      </c>
      <c r="H125" s="7">
        <f t="shared" si="2"/>
        <v>840000</v>
      </c>
      <c r="I125" s="32"/>
      <c r="J125" s="32"/>
      <c r="K125" s="32"/>
      <c r="L125" s="32"/>
      <c r="M125" s="32"/>
      <c r="N125" s="32"/>
      <c r="O125" s="32"/>
      <c r="P125" s="33"/>
    </row>
    <row r="126" spans="1:17" ht="22.5">
      <c r="A126" s="40">
        <v>777</v>
      </c>
      <c r="B126" s="41" t="s">
        <v>84</v>
      </c>
      <c r="C126" s="35">
        <v>12000000</v>
      </c>
      <c r="D126" s="36">
        <f>'91'!D126+6</f>
        <v>35</v>
      </c>
      <c r="E126" s="35">
        <v>5</v>
      </c>
      <c r="F126" s="42">
        <f>'91'!F126+'91'!G126</f>
        <v>6000000</v>
      </c>
      <c r="G126" s="42">
        <f t="shared" si="3"/>
        <v>1200000</v>
      </c>
      <c r="H126" s="42">
        <f t="shared" si="2"/>
        <v>4800000</v>
      </c>
      <c r="I126" s="32"/>
      <c r="J126" s="32"/>
      <c r="K126" s="32"/>
      <c r="L126" s="32"/>
      <c r="M126" s="32"/>
      <c r="N126" s="32"/>
      <c r="O126" s="32"/>
      <c r="P126" s="33"/>
      <c r="Q126" s="1" t="s">
        <v>105</v>
      </c>
    </row>
    <row r="127" spans="1:16" ht="22.5">
      <c r="A127" s="28">
        <v>804</v>
      </c>
      <c r="B127" s="29" t="s">
        <v>83</v>
      </c>
      <c r="C127" s="30">
        <v>342125000</v>
      </c>
      <c r="D127" s="5">
        <f>'91'!D127+6</f>
        <v>35</v>
      </c>
      <c r="E127" s="31">
        <v>10</v>
      </c>
      <c r="F127" s="7">
        <f>'91'!F127+'91'!G127</f>
        <v>85531250</v>
      </c>
      <c r="G127" s="7">
        <f t="shared" si="3"/>
        <v>17106250</v>
      </c>
      <c r="H127" s="7">
        <f t="shared" si="2"/>
        <v>239487500</v>
      </c>
      <c r="I127" s="32"/>
      <c r="J127" s="32"/>
      <c r="K127" s="32"/>
      <c r="L127" s="32"/>
      <c r="M127" s="32"/>
      <c r="N127" s="32"/>
      <c r="O127" s="32"/>
      <c r="P127" s="33"/>
    </row>
    <row r="128" spans="1:18" ht="22.5">
      <c r="A128" s="28">
        <v>9</v>
      </c>
      <c r="B128" s="31" t="s">
        <v>86</v>
      </c>
      <c r="C128" s="30">
        <v>4500000</v>
      </c>
      <c r="D128" s="5">
        <f>'91'!D128+6</f>
        <v>29</v>
      </c>
      <c r="E128" s="31">
        <v>10</v>
      </c>
      <c r="F128" s="7">
        <f>'91'!F128+'91'!G128</f>
        <v>862500</v>
      </c>
      <c r="G128" s="7">
        <f t="shared" si="3"/>
        <v>225000</v>
      </c>
      <c r="H128" s="7">
        <f t="shared" si="2"/>
        <v>3412500</v>
      </c>
      <c r="I128" s="32"/>
      <c r="J128" s="32"/>
      <c r="K128" s="32"/>
      <c r="L128" s="32"/>
      <c r="M128" s="32"/>
      <c r="N128" s="32"/>
      <c r="O128" s="32"/>
      <c r="P128" s="34"/>
      <c r="R128" s="37"/>
    </row>
    <row r="129" spans="1:18" ht="22.5">
      <c r="A129" s="28">
        <v>18</v>
      </c>
      <c r="B129" s="29" t="s">
        <v>87</v>
      </c>
      <c r="C129" s="30">
        <v>7130000</v>
      </c>
      <c r="D129" s="5">
        <f>'91'!D129+6</f>
        <v>29</v>
      </c>
      <c r="E129" s="31">
        <v>10</v>
      </c>
      <c r="F129" s="7">
        <f>'91'!F129+'91'!G129</f>
        <v>1366583.3333333335</v>
      </c>
      <c r="G129" s="7">
        <f t="shared" si="3"/>
        <v>356500</v>
      </c>
      <c r="H129" s="7">
        <f t="shared" si="2"/>
        <v>5406916.666666666</v>
      </c>
      <c r="I129" s="32"/>
      <c r="J129" s="32"/>
      <c r="K129" s="32"/>
      <c r="L129" s="32"/>
      <c r="M129" s="32"/>
      <c r="N129" s="32"/>
      <c r="O129" s="32"/>
      <c r="P129" s="34"/>
      <c r="R129" s="37"/>
    </row>
    <row r="130" spans="1:18" ht="22.5">
      <c r="A130" s="28">
        <v>174</v>
      </c>
      <c r="B130" s="29" t="s">
        <v>88</v>
      </c>
      <c r="C130" s="30">
        <v>6702800</v>
      </c>
      <c r="D130" s="5">
        <f>'91'!D130+6</f>
        <v>25</v>
      </c>
      <c r="E130" s="31">
        <v>4</v>
      </c>
      <c r="F130" s="7">
        <f>'91'!F130+'91'!G130</f>
        <v>2653191.6666666665</v>
      </c>
      <c r="G130" s="7">
        <f t="shared" si="3"/>
        <v>837850</v>
      </c>
      <c r="H130" s="7">
        <f t="shared" si="2"/>
        <v>3211758.3333333335</v>
      </c>
      <c r="I130" s="32"/>
      <c r="J130" s="32"/>
      <c r="K130" s="32"/>
      <c r="L130" s="32"/>
      <c r="M130" s="32"/>
      <c r="N130" s="32"/>
      <c r="O130" s="32"/>
      <c r="P130" s="34"/>
      <c r="R130" s="37"/>
    </row>
    <row r="131" spans="1:18" ht="22.5">
      <c r="A131" s="28">
        <v>179</v>
      </c>
      <c r="B131" s="29" t="s">
        <v>83</v>
      </c>
      <c r="C131" s="30">
        <v>99000000</v>
      </c>
      <c r="D131" s="5">
        <f>'91'!D131+6</f>
        <v>25</v>
      </c>
      <c r="E131" s="31">
        <v>10</v>
      </c>
      <c r="F131" s="7">
        <f>'91'!F131+'91'!G131</f>
        <v>15675000</v>
      </c>
      <c r="G131" s="7">
        <f t="shared" si="3"/>
        <v>4950000</v>
      </c>
      <c r="H131" s="7">
        <f t="shared" si="2"/>
        <v>78375000</v>
      </c>
      <c r="I131" s="32"/>
      <c r="J131" s="32"/>
      <c r="K131" s="32"/>
      <c r="L131" s="32"/>
      <c r="M131" s="32"/>
      <c r="N131" s="32"/>
      <c r="O131" s="32"/>
      <c r="P131" s="34"/>
      <c r="R131" s="37"/>
    </row>
    <row r="132" spans="1:18" ht="22.5">
      <c r="A132" s="28">
        <v>208</v>
      </c>
      <c r="B132" s="29" t="s">
        <v>90</v>
      </c>
      <c r="C132" s="30">
        <v>114377400</v>
      </c>
      <c r="D132" s="5">
        <f>'91'!D132+6</f>
        <v>24</v>
      </c>
      <c r="E132" s="31">
        <v>4</v>
      </c>
      <c r="F132" s="7">
        <f>'91'!F132+'91'!G132</f>
        <v>42891525</v>
      </c>
      <c r="G132" s="7">
        <f t="shared" si="3"/>
        <v>14297175</v>
      </c>
      <c r="H132" s="7">
        <f aca="true" t="shared" si="4" ref="H132:H149">C132-F132-G132</f>
        <v>57188700</v>
      </c>
      <c r="I132" s="32"/>
      <c r="J132" s="32"/>
      <c r="K132" s="32"/>
      <c r="L132" s="32"/>
      <c r="M132" s="32"/>
      <c r="N132" s="32"/>
      <c r="O132" s="32"/>
      <c r="P132" s="34"/>
      <c r="R132" s="37"/>
    </row>
    <row r="133" spans="1:18" ht="22.5">
      <c r="A133" s="28">
        <v>293</v>
      </c>
      <c r="B133" s="29" t="s">
        <v>83</v>
      </c>
      <c r="C133" s="30">
        <v>99000000</v>
      </c>
      <c r="D133" s="5">
        <f>'91'!D133+6</f>
        <v>24</v>
      </c>
      <c r="E133" s="31">
        <v>10</v>
      </c>
      <c r="F133" s="7">
        <f>'91'!F133+'91'!G133</f>
        <v>14850000</v>
      </c>
      <c r="G133" s="7">
        <f aca="true" t="shared" si="5" ref="G133:G149">C133/E133/2</f>
        <v>4950000</v>
      </c>
      <c r="H133" s="7">
        <f t="shared" si="4"/>
        <v>79200000</v>
      </c>
      <c r="I133" s="32"/>
      <c r="J133" s="32"/>
      <c r="K133" s="32"/>
      <c r="L133" s="32"/>
      <c r="M133" s="32"/>
      <c r="N133" s="32"/>
      <c r="O133" s="32"/>
      <c r="P133" s="34"/>
      <c r="R133" s="37"/>
    </row>
    <row r="134" spans="1:18" ht="22.5">
      <c r="A134" s="28">
        <v>302</v>
      </c>
      <c r="B134" s="29" t="s">
        <v>87</v>
      </c>
      <c r="C134" s="30">
        <v>16010000</v>
      </c>
      <c r="D134" s="5">
        <f>'91'!D134+6</f>
        <v>22</v>
      </c>
      <c r="E134" s="31">
        <v>10</v>
      </c>
      <c r="F134" s="7">
        <f>'91'!F134+'91'!G134</f>
        <v>2134666.6666666665</v>
      </c>
      <c r="G134" s="7">
        <f t="shared" si="5"/>
        <v>800500</v>
      </c>
      <c r="H134" s="7">
        <f t="shared" si="4"/>
        <v>13074833.333333334</v>
      </c>
      <c r="I134" s="32"/>
      <c r="J134" s="32"/>
      <c r="K134" s="32"/>
      <c r="L134" s="32"/>
      <c r="M134" s="32"/>
      <c r="N134" s="32"/>
      <c r="O134" s="32"/>
      <c r="P134" s="34"/>
      <c r="R134" s="37"/>
    </row>
    <row r="135" spans="1:18" ht="22.5">
      <c r="A135" s="28">
        <v>3</v>
      </c>
      <c r="B135" s="29" t="s">
        <v>83</v>
      </c>
      <c r="C135" s="30">
        <v>103600000</v>
      </c>
      <c r="D135" s="5">
        <f>'91'!D135+6</f>
        <v>17</v>
      </c>
      <c r="E135" s="31">
        <v>10</v>
      </c>
      <c r="F135" s="7">
        <f>'91'!F135+'91'!G135</f>
        <v>9496667</v>
      </c>
      <c r="G135" s="7">
        <f t="shared" si="5"/>
        <v>5180000</v>
      </c>
      <c r="H135" s="7">
        <f t="shared" si="4"/>
        <v>88923333</v>
      </c>
      <c r="I135" s="32"/>
      <c r="J135" s="32"/>
      <c r="K135" s="32"/>
      <c r="L135" s="32"/>
      <c r="M135" s="32"/>
      <c r="N135" s="32"/>
      <c r="O135" s="32"/>
      <c r="P135" s="34"/>
      <c r="R135" s="37"/>
    </row>
    <row r="136" spans="1:18" ht="22.5">
      <c r="A136" s="28">
        <v>33</v>
      </c>
      <c r="B136" s="29" t="s">
        <v>93</v>
      </c>
      <c r="C136" s="30">
        <v>37657000</v>
      </c>
      <c r="D136" s="5">
        <f>'91'!D136+6</f>
        <v>6</v>
      </c>
      <c r="E136" s="31">
        <v>10</v>
      </c>
      <c r="F136" s="7">
        <f>'91'!F136+'91'!G136</f>
        <v>0</v>
      </c>
      <c r="G136" s="7">
        <f t="shared" si="5"/>
        <v>1882850</v>
      </c>
      <c r="H136" s="7">
        <f t="shared" si="4"/>
        <v>35774150</v>
      </c>
      <c r="I136" s="32"/>
      <c r="J136" s="32"/>
      <c r="K136" s="32"/>
      <c r="L136" s="32"/>
      <c r="M136" s="32"/>
      <c r="N136" s="32"/>
      <c r="O136" s="32"/>
      <c r="P136" s="34"/>
      <c r="R136" s="37"/>
    </row>
    <row r="137" spans="1:18" ht="22.5">
      <c r="A137" s="28">
        <v>65</v>
      </c>
      <c r="B137" s="29" t="s">
        <v>94</v>
      </c>
      <c r="C137" s="30">
        <v>16900000</v>
      </c>
      <c r="D137" s="5">
        <f>'91'!D137+6</f>
        <v>6</v>
      </c>
      <c r="E137" s="31">
        <v>4</v>
      </c>
      <c r="F137" s="7">
        <f>'91'!F137+'91'!G137</f>
        <v>0</v>
      </c>
      <c r="G137" s="7">
        <f t="shared" si="5"/>
        <v>2112500</v>
      </c>
      <c r="H137" s="7">
        <f t="shared" si="4"/>
        <v>14787500</v>
      </c>
      <c r="I137" s="32"/>
      <c r="J137" s="32"/>
      <c r="K137" s="32"/>
      <c r="L137" s="32"/>
      <c r="M137" s="32"/>
      <c r="N137" s="32"/>
      <c r="O137" s="32"/>
      <c r="P137" s="34"/>
      <c r="R137" s="37"/>
    </row>
    <row r="138" spans="1:18" ht="22.5">
      <c r="A138" s="28">
        <v>82</v>
      </c>
      <c r="B138" s="29" t="s">
        <v>95</v>
      </c>
      <c r="C138" s="30">
        <v>17100000</v>
      </c>
      <c r="D138" s="5">
        <f>'91'!D138+6</f>
        <v>6</v>
      </c>
      <c r="E138" s="31">
        <v>4</v>
      </c>
      <c r="F138" s="7">
        <f>'91'!F138+'91'!G138</f>
        <v>0</v>
      </c>
      <c r="G138" s="7">
        <f t="shared" si="5"/>
        <v>2137500</v>
      </c>
      <c r="H138" s="7">
        <f t="shared" si="4"/>
        <v>14962500</v>
      </c>
      <c r="I138" s="32"/>
      <c r="J138" s="32"/>
      <c r="K138" s="32"/>
      <c r="L138" s="32"/>
      <c r="M138" s="32"/>
      <c r="N138" s="32"/>
      <c r="O138" s="32"/>
      <c r="P138" s="34"/>
      <c r="R138" s="37"/>
    </row>
    <row r="139" spans="1:18" ht="22.5">
      <c r="A139" s="28">
        <v>87</v>
      </c>
      <c r="B139" s="29" t="s">
        <v>96</v>
      </c>
      <c r="C139" s="30">
        <v>17100000</v>
      </c>
      <c r="D139" s="5">
        <f>'91'!D139+6</f>
        <v>6</v>
      </c>
      <c r="E139" s="31">
        <v>4</v>
      </c>
      <c r="F139" s="7">
        <f>'91'!F139+'91'!G139</f>
        <v>0</v>
      </c>
      <c r="G139" s="7">
        <f t="shared" si="5"/>
        <v>2137500</v>
      </c>
      <c r="H139" s="7">
        <f t="shared" si="4"/>
        <v>14962500</v>
      </c>
      <c r="I139" s="32"/>
      <c r="J139" s="32"/>
      <c r="K139" s="32"/>
      <c r="L139" s="32"/>
      <c r="M139" s="32"/>
      <c r="N139" s="32"/>
      <c r="O139" s="32"/>
      <c r="P139" s="34"/>
      <c r="R139" s="37"/>
    </row>
    <row r="140" spans="1:18" ht="22.5">
      <c r="A140" s="28">
        <v>145</v>
      </c>
      <c r="B140" s="29" t="s">
        <v>97</v>
      </c>
      <c r="C140" s="30">
        <v>4550000</v>
      </c>
      <c r="D140" s="5">
        <f>'91'!D140+6</f>
        <v>6</v>
      </c>
      <c r="E140" s="31">
        <v>4</v>
      </c>
      <c r="F140" s="7">
        <f>'91'!F140+'91'!G140</f>
        <v>0</v>
      </c>
      <c r="G140" s="7">
        <f t="shared" si="5"/>
        <v>568750</v>
      </c>
      <c r="H140" s="7">
        <f t="shared" si="4"/>
        <v>3981250</v>
      </c>
      <c r="I140" s="32"/>
      <c r="J140" s="32"/>
      <c r="K140" s="32"/>
      <c r="L140" s="32"/>
      <c r="M140" s="32"/>
      <c r="N140" s="32"/>
      <c r="O140" s="32"/>
      <c r="P140" s="34"/>
      <c r="R140" s="37"/>
    </row>
    <row r="141" spans="1:18" ht="22.5">
      <c r="A141" s="40">
        <v>35</v>
      </c>
      <c r="B141" s="41" t="s">
        <v>99</v>
      </c>
      <c r="C141" s="35">
        <v>4179000</v>
      </c>
      <c r="D141" s="36">
        <f>'91'!D141+6</f>
        <v>6</v>
      </c>
      <c r="E141" s="35">
        <v>4</v>
      </c>
      <c r="F141" s="42">
        <f>'91'!F141+'91'!G141</f>
        <v>0</v>
      </c>
      <c r="G141" s="42">
        <f t="shared" si="5"/>
        <v>522375</v>
      </c>
      <c r="H141" s="42">
        <f t="shared" si="4"/>
        <v>3656625</v>
      </c>
      <c r="I141" s="32"/>
      <c r="J141" s="32"/>
      <c r="K141" s="32"/>
      <c r="L141" s="32"/>
      <c r="M141" s="32"/>
      <c r="N141" s="32"/>
      <c r="O141" s="32"/>
      <c r="P141" s="34"/>
      <c r="Q141" s="1" t="s">
        <v>105</v>
      </c>
      <c r="R141" s="37"/>
    </row>
    <row r="142" spans="1:18" ht="22.5">
      <c r="A142" s="28">
        <v>18</v>
      </c>
      <c r="B142" s="29" t="s">
        <v>100</v>
      </c>
      <c r="C142" s="30">
        <v>15950000</v>
      </c>
      <c r="D142" s="31">
        <v>4</v>
      </c>
      <c r="E142" s="31">
        <v>10</v>
      </c>
      <c r="F142" s="29">
        <v>0</v>
      </c>
      <c r="G142" s="29">
        <f t="shared" si="5"/>
        <v>797500</v>
      </c>
      <c r="H142" s="7">
        <f t="shared" si="4"/>
        <v>15152500</v>
      </c>
      <c r="I142" s="32"/>
      <c r="J142" s="32"/>
      <c r="K142" s="32"/>
      <c r="L142" s="32"/>
      <c r="M142" s="32"/>
      <c r="N142" s="32"/>
      <c r="O142" s="32"/>
      <c r="P142" s="34"/>
      <c r="R142" s="37"/>
    </row>
    <row r="143" spans="1:18" ht="22.5">
      <c r="A143" s="28">
        <v>18</v>
      </c>
      <c r="B143" s="29" t="s">
        <v>13</v>
      </c>
      <c r="C143" s="30">
        <v>7600000</v>
      </c>
      <c r="D143" s="31">
        <v>4</v>
      </c>
      <c r="E143" s="31">
        <v>10</v>
      </c>
      <c r="F143" s="29">
        <v>0</v>
      </c>
      <c r="G143" s="29">
        <f t="shared" si="5"/>
        <v>380000</v>
      </c>
      <c r="H143" s="7">
        <f t="shared" si="4"/>
        <v>7220000</v>
      </c>
      <c r="I143" s="32"/>
      <c r="J143" s="32"/>
      <c r="K143" s="32"/>
      <c r="L143" s="32"/>
      <c r="M143" s="32"/>
      <c r="N143" s="32"/>
      <c r="O143" s="32"/>
      <c r="P143" s="34"/>
      <c r="R143" s="37"/>
    </row>
    <row r="144" spans="1:18" ht="22.5">
      <c r="A144" s="28">
        <v>27</v>
      </c>
      <c r="B144" s="29" t="s">
        <v>96</v>
      </c>
      <c r="C144" s="30">
        <v>21430000</v>
      </c>
      <c r="D144" s="31">
        <v>3</v>
      </c>
      <c r="E144" s="31">
        <v>4</v>
      </c>
      <c r="F144" s="29">
        <v>0</v>
      </c>
      <c r="G144" s="29">
        <f t="shared" si="5"/>
        <v>2678750</v>
      </c>
      <c r="H144" s="7">
        <f t="shared" si="4"/>
        <v>18751250</v>
      </c>
      <c r="I144" s="32"/>
      <c r="J144" s="32"/>
      <c r="K144" s="32"/>
      <c r="L144" s="32"/>
      <c r="M144" s="32"/>
      <c r="N144" s="32"/>
      <c r="O144" s="32"/>
      <c r="P144" s="34"/>
      <c r="R144" s="37"/>
    </row>
    <row r="145" spans="1:18" ht="22.5">
      <c r="A145" s="28">
        <v>55</v>
      </c>
      <c r="B145" s="29" t="s">
        <v>101</v>
      </c>
      <c r="C145" s="30">
        <v>3400000</v>
      </c>
      <c r="D145" s="31">
        <v>2</v>
      </c>
      <c r="E145" s="31">
        <v>4</v>
      </c>
      <c r="F145" s="29">
        <v>0</v>
      </c>
      <c r="G145" s="29">
        <f t="shared" si="5"/>
        <v>425000</v>
      </c>
      <c r="H145" s="7">
        <f t="shared" si="4"/>
        <v>2975000</v>
      </c>
      <c r="I145" s="32"/>
      <c r="J145" s="32"/>
      <c r="K145" s="32"/>
      <c r="L145" s="32"/>
      <c r="M145" s="32"/>
      <c r="N145" s="32"/>
      <c r="O145" s="32"/>
      <c r="P145" s="34"/>
      <c r="R145" s="37"/>
    </row>
    <row r="146" spans="1:18" ht="22.5">
      <c r="A146" s="28">
        <v>55</v>
      </c>
      <c r="B146" s="29" t="s">
        <v>102</v>
      </c>
      <c r="C146" s="30">
        <v>2200000</v>
      </c>
      <c r="D146" s="31">
        <v>2</v>
      </c>
      <c r="E146" s="31">
        <v>4</v>
      </c>
      <c r="F146" s="29">
        <v>0</v>
      </c>
      <c r="G146" s="29">
        <f t="shared" si="5"/>
        <v>275000</v>
      </c>
      <c r="H146" s="7">
        <f t="shared" si="4"/>
        <v>1925000</v>
      </c>
      <c r="I146" s="32"/>
      <c r="J146" s="32"/>
      <c r="K146" s="32"/>
      <c r="L146" s="32"/>
      <c r="M146" s="32"/>
      <c r="N146" s="32"/>
      <c r="O146" s="32"/>
      <c r="P146" s="34"/>
      <c r="R146" s="37"/>
    </row>
    <row r="147" spans="1:18" ht="22.5">
      <c r="A147" s="28">
        <v>64</v>
      </c>
      <c r="B147" s="29" t="s">
        <v>103</v>
      </c>
      <c r="C147" s="30">
        <v>77760000</v>
      </c>
      <c r="D147" s="31">
        <v>1</v>
      </c>
      <c r="E147" s="31">
        <v>4</v>
      </c>
      <c r="F147" s="29">
        <v>0</v>
      </c>
      <c r="G147" s="29">
        <f t="shared" si="5"/>
        <v>9720000</v>
      </c>
      <c r="H147" s="7">
        <f t="shared" si="4"/>
        <v>68040000</v>
      </c>
      <c r="I147" s="32"/>
      <c r="J147" s="32"/>
      <c r="K147" s="32"/>
      <c r="L147" s="32"/>
      <c r="M147" s="32"/>
      <c r="N147" s="32"/>
      <c r="O147" s="32"/>
      <c r="P147" s="34"/>
      <c r="R147" s="37"/>
    </row>
    <row r="148" spans="1:18" ht="22.5">
      <c r="A148" s="28">
        <v>78</v>
      </c>
      <c r="B148" s="29" t="s">
        <v>96</v>
      </c>
      <c r="C148" s="30">
        <v>38840000</v>
      </c>
      <c r="D148" s="31">
        <v>1</v>
      </c>
      <c r="E148" s="31">
        <v>4</v>
      </c>
      <c r="F148" s="29">
        <v>0</v>
      </c>
      <c r="G148" s="29">
        <f t="shared" si="5"/>
        <v>4855000</v>
      </c>
      <c r="H148" s="7">
        <f t="shared" si="4"/>
        <v>33985000</v>
      </c>
      <c r="I148" s="32"/>
      <c r="J148" s="32"/>
      <c r="K148" s="32"/>
      <c r="L148" s="32"/>
      <c r="M148" s="32"/>
      <c r="N148" s="32"/>
      <c r="O148" s="32"/>
      <c r="P148" s="34"/>
      <c r="R148" s="37"/>
    </row>
    <row r="149" spans="1:18" ht="22.5">
      <c r="A149" s="28">
        <v>78</v>
      </c>
      <c r="B149" s="29" t="s">
        <v>104</v>
      </c>
      <c r="C149" s="30">
        <v>8600000</v>
      </c>
      <c r="D149" s="31">
        <v>1</v>
      </c>
      <c r="E149" s="31">
        <v>4</v>
      </c>
      <c r="F149" s="29">
        <v>0</v>
      </c>
      <c r="G149" s="29">
        <f t="shared" si="5"/>
        <v>1075000</v>
      </c>
      <c r="H149" s="7">
        <f t="shared" si="4"/>
        <v>7525000</v>
      </c>
      <c r="I149" s="32"/>
      <c r="J149" s="32"/>
      <c r="K149" s="32"/>
      <c r="L149" s="32"/>
      <c r="M149" s="32"/>
      <c r="N149" s="32"/>
      <c r="O149" s="32"/>
      <c r="P149" s="34"/>
      <c r="R149" s="37"/>
    </row>
    <row r="150" spans="1:16" ht="23.25" thickBot="1">
      <c r="A150" s="58"/>
      <c r="B150" s="59"/>
      <c r="C150" s="9">
        <f aca="true" t="shared" si="6" ref="C150:H150">SUM(C4:C149)</f>
        <v>1452663200</v>
      </c>
      <c r="D150" s="9">
        <f t="shared" si="6"/>
        <v>6280</v>
      </c>
      <c r="E150" s="9">
        <f t="shared" si="6"/>
        <v>1220</v>
      </c>
      <c r="F150" s="9">
        <f t="shared" si="6"/>
        <v>340880237.8333333</v>
      </c>
      <c r="G150" s="9">
        <f t="shared" si="6"/>
        <v>99485290</v>
      </c>
      <c r="H150" s="9">
        <f t="shared" si="6"/>
        <v>1012297674.6666667</v>
      </c>
      <c r="I150" s="9">
        <f aca="true" t="shared" si="7" ref="I150:P150">SUM(I4:I127)</f>
        <v>0</v>
      </c>
      <c r="J150" s="9">
        <f t="shared" si="7"/>
        <v>0</v>
      </c>
      <c r="K150" s="9">
        <f t="shared" si="7"/>
        <v>0</v>
      </c>
      <c r="L150" s="9">
        <f t="shared" si="7"/>
        <v>0</v>
      </c>
      <c r="M150" s="9">
        <f t="shared" si="7"/>
        <v>0</v>
      </c>
      <c r="N150" s="9">
        <f t="shared" si="7"/>
        <v>0</v>
      </c>
      <c r="O150" s="9">
        <f t="shared" si="7"/>
        <v>0</v>
      </c>
      <c r="P150" s="9">
        <f t="shared" si="7"/>
        <v>0</v>
      </c>
    </row>
    <row r="151" spans="3:7" ht="22.5">
      <c r="C151" s="1">
        <f>C66+C113+C123+C126+C141</f>
        <v>72873000</v>
      </c>
      <c r="F151" s="1">
        <f>F66+F113+F123+F126+F141</f>
        <v>15353000</v>
      </c>
      <c r="G151" s="1">
        <f>G66+G113+G123+G126+G141</f>
        <v>3812375</v>
      </c>
    </row>
    <row r="152" spans="3:7" ht="22.5">
      <c r="C152" s="44">
        <f>C150-C151</f>
        <v>1379790200</v>
      </c>
      <c r="D152" s="44"/>
      <c r="E152" s="44"/>
      <c r="F152" s="44">
        <f>F150-F151</f>
        <v>325527237.8333333</v>
      </c>
      <c r="G152" s="44">
        <f>G150-G151</f>
        <v>95672915</v>
      </c>
    </row>
  </sheetData>
  <sheetProtection/>
  <autoFilter ref="A3:Q152"/>
  <mergeCells count="3">
    <mergeCell ref="A1:P1"/>
    <mergeCell ref="A2:P2"/>
    <mergeCell ref="A150:B150"/>
  </mergeCells>
  <printOptions horizontalCentered="1"/>
  <pageMargins left="0.11811023622047245" right="0.11811023622047245" top="0" bottom="0" header="0.5118110236220472" footer="0.5118110236220472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R161"/>
  <sheetViews>
    <sheetView rightToLeft="1" zoomScalePageLayoutView="0" workbookViewId="0" topLeftCell="A1">
      <pane ySplit="4" topLeftCell="A152" activePane="bottomLeft" state="frozen"/>
      <selection pane="topLeft" activeCell="A1" sqref="A1"/>
      <selection pane="bottomLeft" activeCell="C144" sqref="C144"/>
    </sheetView>
  </sheetViews>
  <sheetFormatPr defaultColWidth="9.140625" defaultRowHeight="12.75"/>
  <cols>
    <col min="1" max="1" width="7.57421875" style="1" bestFit="1" customWidth="1"/>
    <col min="2" max="2" width="25.28125" style="1" bestFit="1" customWidth="1"/>
    <col min="3" max="3" width="15.57421875" style="1" bestFit="1" customWidth="1"/>
    <col min="4" max="4" width="7.7109375" style="1" bestFit="1" customWidth="1"/>
    <col min="5" max="5" width="8.7109375" style="1" bestFit="1" customWidth="1"/>
    <col min="6" max="6" width="14.7109375" style="1" bestFit="1" customWidth="1"/>
    <col min="7" max="7" width="17.00390625" style="1" bestFit="1" customWidth="1"/>
    <col min="8" max="8" width="15.421875" style="1" bestFit="1" customWidth="1"/>
    <col min="9" max="9" width="15.7109375" style="1" hidden="1" customWidth="1"/>
    <col min="10" max="16" width="4.28125" style="1" hidden="1" customWidth="1"/>
    <col min="17" max="17" width="13.421875" style="1" bestFit="1" customWidth="1"/>
    <col min="18" max="18" width="16.57421875" style="1" bestFit="1" customWidth="1"/>
    <col min="19" max="19" width="14.8515625" style="1" bestFit="1" customWidth="1"/>
    <col min="20" max="16384" width="9.140625" style="1" customWidth="1"/>
  </cols>
  <sheetData>
    <row r="1" spans="1:16" ht="22.5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2.5">
      <c r="A2" s="60" t="s">
        <v>106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23.25" thickBot="1">
      <c r="A3" s="64" t="s">
        <v>111</v>
      </c>
      <c r="B3" s="64"/>
      <c r="C3" s="64"/>
      <c r="D3" s="64"/>
      <c r="E3" s="64"/>
      <c r="F3" s="64"/>
      <c r="G3" s="64"/>
      <c r="H3" s="64"/>
      <c r="I3" s="39"/>
      <c r="J3" s="39"/>
      <c r="K3" s="39"/>
      <c r="L3" s="39"/>
      <c r="M3" s="39"/>
      <c r="N3" s="39"/>
      <c r="O3" s="39"/>
      <c r="P3" s="39"/>
    </row>
    <row r="4" spans="1:16" s="26" customFormat="1" ht="22.5">
      <c r="A4" s="27" t="s">
        <v>109</v>
      </c>
      <c r="B4" s="20" t="s">
        <v>1</v>
      </c>
      <c r="C4" s="20" t="s">
        <v>82</v>
      </c>
      <c r="D4" s="21" t="s">
        <v>60</v>
      </c>
      <c r="E4" s="21" t="s">
        <v>68</v>
      </c>
      <c r="F4" s="22" t="s">
        <v>73</v>
      </c>
      <c r="G4" s="22" t="s">
        <v>85</v>
      </c>
      <c r="H4" s="22" t="s">
        <v>62</v>
      </c>
      <c r="I4" s="23" t="s">
        <v>69</v>
      </c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4">
        <v>6</v>
      </c>
      <c r="P4" s="25">
        <v>7</v>
      </c>
    </row>
    <row r="5" spans="1:16" ht="22.5">
      <c r="A5" s="11">
        <v>1</v>
      </c>
      <c r="B5" s="5" t="s">
        <v>36</v>
      </c>
      <c r="C5" s="6">
        <v>2100000</v>
      </c>
      <c r="D5" s="5">
        <f>'926'!D4+6</f>
        <v>59</v>
      </c>
      <c r="E5" s="5">
        <v>10</v>
      </c>
      <c r="F5" s="7">
        <f>'91'!F4+'91'!G4</f>
        <v>822500</v>
      </c>
      <c r="G5" s="7">
        <f>C5/E5</f>
        <v>210000</v>
      </c>
      <c r="H5" s="7">
        <f aca="true" t="shared" si="0" ref="H5:H67">C5-F5-G5</f>
        <v>1067500</v>
      </c>
      <c r="I5" s="2"/>
      <c r="J5" s="2"/>
      <c r="K5" s="2"/>
      <c r="L5" s="2"/>
      <c r="M5" s="2"/>
      <c r="N5" s="2"/>
      <c r="O5" s="2"/>
      <c r="P5" s="3"/>
    </row>
    <row r="6" spans="1:16" ht="22.5">
      <c r="A6" s="11">
        <v>2</v>
      </c>
      <c r="B6" s="7" t="s">
        <v>10</v>
      </c>
      <c r="C6" s="6">
        <v>1400000</v>
      </c>
      <c r="D6" s="5">
        <f>'926'!D5+6</f>
        <v>59</v>
      </c>
      <c r="E6" s="5">
        <v>4</v>
      </c>
      <c r="F6" s="7">
        <f>'91'!F5+'91'!G5</f>
        <v>1370833.3333333333</v>
      </c>
      <c r="G6" s="7">
        <v>29167</v>
      </c>
      <c r="H6" s="7">
        <v>0</v>
      </c>
      <c r="I6" s="2"/>
      <c r="J6" s="2"/>
      <c r="K6" s="2"/>
      <c r="L6" s="2"/>
      <c r="M6" s="2"/>
      <c r="N6" s="2"/>
      <c r="O6" s="2"/>
      <c r="P6" s="3"/>
    </row>
    <row r="7" spans="1:16" ht="22.5">
      <c r="A7" s="11">
        <v>3</v>
      </c>
      <c r="B7" s="7" t="s">
        <v>11</v>
      </c>
      <c r="C7" s="6">
        <v>3500000</v>
      </c>
      <c r="D7" s="5">
        <f>'926'!D6+6</f>
        <v>59</v>
      </c>
      <c r="E7" s="5">
        <v>10</v>
      </c>
      <c r="F7" s="7">
        <f>'91'!F6+'91'!G6</f>
        <v>1370833.3333333333</v>
      </c>
      <c r="G7" s="7">
        <f aca="true" t="shared" si="1" ref="G7:G68">C7/E7</f>
        <v>350000</v>
      </c>
      <c r="H7" s="7">
        <f t="shared" si="0"/>
        <v>1779166.666666667</v>
      </c>
      <c r="I7" s="2"/>
      <c r="J7" s="2"/>
      <c r="K7" s="2"/>
      <c r="L7" s="2"/>
      <c r="M7" s="2"/>
      <c r="N7" s="2"/>
      <c r="O7" s="2"/>
      <c r="P7" s="3"/>
    </row>
    <row r="8" spans="1:16" ht="22.5">
      <c r="A8" s="11">
        <v>4</v>
      </c>
      <c r="B8" s="7" t="s">
        <v>12</v>
      </c>
      <c r="C8" s="6">
        <v>620000</v>
      </c>
      <c r="D8" s="5">
        <f>'926'!D7+6</f>
        <v>59</v>
      </c>
      <c r="E8" s="5">
        <v>10</v>
      </c>
      <c r="F8" s="7">
        <f>'91'!F7+'91'!G7</f>
        <v>242833.33333333334</v>
      </c>
      <c r="G8" s="7">
        <f t="shared" si="1"/>
        <v>62000</v>
      </c>
      <c r="H8" s="7">
        <f t="shared" si="0"/>
        <v>315166.6666666666</v>
      </c>
      <c r="I8" s="2"/>
      <c r="J8" s="2"/>
      <c r="K8" s="2"/>
      <c r="L8" s="2"/>
      <c r="M8" s="2"/>
      <c r="N8" s="2"/>
      <c r="O8" s="2"/>
      <c r="P8" s="3"/>
    </row>
    <row r="9" spans="1:16" ht="22.5">
      <c r="A9" s="11">
        <v>5</v>
      </c>
      <c r="B9" s="7" t="s">
        <v>12</v>
      </c>
      <c r="C9" s="6">
        <v>620000</v>
      </c>
      <c r="D9" s="5">
        <f>'926'!D8+6</f>
        <v>59</v>
      </c>
      <c r="E9" s="5">
        <v>10</v>
      </c>
      <c r="F9" s="7">
        <f>'91'!F8+'91'!G8</f>
        <v>242833.33333333334</v>
      </c>
      <c r="G9" s="7">
        <f t="shared" si="1"/>
        <v>62000</v>
      </c>
      <c r="H9" s="7">
        <f t="shared" si="0"/>
        <v>315166.6666666666</v>
      </c>
      <c r="I9" s="2"/>
      <c r="J9" s="2"/>
      <c r="K9" s="2"/>
      <c r="L9" s="2"/>
      <c r="M9" s="2"/>
      <c r="N9" s="2"/>
      <c r="O9" s="2"/>
      <c r="P9" s="3"/>
    </row>
    <row r="10" spans="1:16" ht="22.5">
      <c r="A10" s="11">
        <v>6</v>
      </c>
      <c r="B10" s="7" t="s">
        <v>12</v>
      </c>
      <c r="C10" s="6">
        <v>620000</v>
      </c>
      <c r="D10" s="5">
        <f>'926'!D9+6</f>
        <v>59</v>
      </c>
      <c r="E10" s="5">
        <v>10</v>
      </c>
      <c r="F10" s="7">
        <f>'91'!F9+'91'!G9</f>
        <v>242833.33333333334</v>
      </c>
      <c r="G10" s="7">
        <f t="shared" si="1"/>
        <v>62000</v>
      </c>
      <c r="H10" s="7">
        <f t="shared" si="0"/>
        <v>315166.6666666666</v>
      </c>
      <c r="I10" s="2"/>
      <c r="J10" s="2"/>
      <c r="K10" s="2"/>
      <c r="L10" s="2"/>
      <c r="M10" s="2"/>
      <c r="N10" s="2"/>
      <c r="O10" s="2"/>
      <c r="P10" s="3"/>
    </row>
    <row r="11" spans="1:16" ht="22.5">
      <c r="A11" s="11">
        <v>7</v>
      </c>
      <c r="B11" s="7" t="s">
        <v>12</v>
      </c>
      <c r="C11" s="6">
        <v>620000</v>
      </c>
      <c r="D11" s="5">
        <f>'926'!D10+6</f>
        <v>59</v>
      </c>
      <c r="E11" s="5">
        <v>10</v>
      </c>
      <c r="F11" s="7">
        <f>'91'!F10+'91'!G10</f>
        <v>242833.33333333334</v>
      </c>
      <c r="G11" s="7">
        <f t="shared" si="1"/>
        <v>62000</v>
      </c>
      <c r="H11" s="7">
        <f t="shared" si="0"/>
        <v>315166.6666666666</v>
      </c>
      <c r="I11" s="2"/>
      <c r="J11" s="2"/>
      <c r="K11" s="2"/>
      <c r="L11" s="2"/>
      <c r="M11" s="2"/>
      <c r="N11" s="2"/>
      <c r="O11" s="2"/>
      <c r="P11" s="3"/>
    </row>
    <row r="12" spans="1:16" ht="22.5">
      <c r="A12" s="11">
        <v>8</v>
      </c>
      <c r="B12" s="7" t="s">
        <v>13</v>
      </c>
      <c r="C12" s="8">
        <v>1450000</v>
      </c>
      <c r="D12" s="5">
        <f>'926'!D11+6</f>
        <v>59</v>
      </c>
      <c r="E12" s="5">
        <v>10</v>
      </c>
      <c r="F12" s="7">
        <f>'91'!F11+'91'!G11</f>
        <v>567916.6666666666</v>
      </c>
      <c r="G12" s="7">
        <f t="shared" si="1"/>
        <v>145000</v>
      </c>
      <c r="H12" s="7">
        <f t="shared" si="0"/>
        <v>737083.3333333334</v>
      </c>
      <c r="I12" s="2"/>
      <c r="J12" s="2"/>
      <c r="K12" s="2"/>
      <c r="L12" s="2"/>
      <c r="M12" s="2"/>
      <c r="N12" s="2"/>
      <c r="O12" s="2"/>
      <c r="P12" s="3"/>
    </row>
    <row r="13" spans="1:16" ht="22.5">
      <c r="A13" s="11">
        <v>9</v>
      </c>
      <c r="B13" s="7" t="s">
        <v>14</v>
      </c>
      <c r="C13" s="6">
        <v>1350000</v>
      </c>
      <c r="D13" s="5">
        <f>'926'!D12+6</f>
        <v>59</v>
      </c>
      <c r="E13" s="5">
        <v>10</v>
      </c>
      <c r="F13" s="7">
        <f>'91'!F12+'91'!G12</f>
        <v>528750</v>
      </c>
      <c r="G13" s="7">
        <f t="shared" si="1"/>
        <v>135000</v>
      </c>
      <c r="H13" s="7">
        <f t="shared" si="0"/>
        <v>686250</v>
      </c>
      <c r="I13" s="2"/>
      <c r="J13" s="2"/>
      <c r="K13" s="2"/>
      <c r="L13" s="2"/>
      <c r="M13" s="2"/>
      <c r="N13" s="2"/>
      <c r="O13" s="2"/>
      <c r="P13" s="3"/>
    </row>
    <row r="14" spans="1:16" ht="22.5">
      <c r="A14" s="11">
        <v>10</v>
      </c>
      <c r="B14" s="7" t="s">
        <v>15</v>
      </c>
      <c r="C14" s="6">
        <v>1450000</v>
      </c>
      <c r="D14" s="5">
        <f>'926'!D13+6</f>
        <v>59</v>
      </c>
      <c r="E14" s="5">
        <v>10</v>
      </c>
      <c r="F14" s="7">
        <f>'91'!F13+'91'!G13</f>
        <v>567916.6666666666</v>
      </c>
      <c r="G14" s="7">
        <f t="shared" si="1"/>
        <v>145000</v>
      </c>
      <c r="H14" s="7">
        <f t="shared" si="0"/>
        <v>737083.3333333334</v>
      </c>
      <c r="I14" s="2"/>
      <c r="J14" s="2"/>
      <c r="K14" s="2"/>
      <c r="L14" s="2"/>
      <c r="M14" s="2"/>
      <c r="N14" s="2"/>
      <c r="O14" s="2"/>
      <c r="P14" s="3"/>
    </row>
    <row r="15" spans="1:16" ht="22.5">
      <c r="A15" s="11">
        <v>11</v>
      </c>
      <c r="B15" s="5" t="s">
        <v>17</v>
      </c>
      <c r="C15" s="6">
        <v>1200000</v>
      </c>
      <c r="D15" s="5">
        <f>'926'!D14+6</f>
        <v>59</v>
      </c>
      <c r="E15" s="5">
        <v>4</v>
      </c>
      <c r="F15" s="7">
        <f>'91'!F14+'91'!G14</f>
        <v>1175000</v>
      </c>
      <c r="G15" s="7">
        <v>25000</v>
      </c>
      <c r="H15" s="7">
        <f t="shared" si="0"/>
        <v>0</v>
      </c>
      <c r="I15" s="2"/>
      <c r="J15" s="2"/>
      <c r="K15" s="2"/>
      <c r="L15" s="2"/>
      <c r="M15" s="2"/>
      <c r="N15" s="2"/>
      <c r="O15" s="2"/>
      <c r="P15" s="3"/>
    </row>
    <row r="16" spans="1:16" ht="22.5">
      <c r="A16" s="11">
        <v>12</v>
      </c>
      <c r="B16" s="5" t="s">
        <v>17</v>
      </c>
      <c r="C16" s="6">
        <v>1200000</v>
      </c>
      <c r="D16" s="5">
        <f>'926'!D15+6</f>
        <v>59</v>
      </c>
      <c r="E16" s="5">
        <v>4</v>
      </c>
      <c r="F16" s="7">
        <f>'91'!F15+'91'!G15</f>
        <v>1175000</v>
      </c>
      <c r="G16" s="7">
        <v>25000</v>
      </c>
      <c r="H16" s="7">
        <f t="shared" si="0"/>
        <v>0</v>
      </c>
      <c r="I16" s="2"/>
      <c r="J16" s="2"/>
      <c r="K16" s="2"/>
      <c r="L16" s="2"/>
      <c r="M16" s="2"/>
      <c r="N16" s="2"/>
      <c r="O16" s="2"/>
      <c r="P16" s="3"/>
    </row>
    <row r="17" spans="1:16" ht="22.5">
      <c r="A17" s="11">
        <v>13</v>
      </c>
      <c r="B17" s="7" t="s">
        <v>16</v>
      </c>
      <c r="C17" s="6">
        <v>4000000</v>
      </c>
      <c r="D17" s="5">
        <f>'926'!D16+6</f>
        <v>59</v>
      </c>
      <c r="E17" s="5">
        <v>4</v>
      </c>
      <c r="F17" s="7">
        <f>'91'!F16+'91'!G16</f>
        <v>3916666.6666666665</v>
      </c>
      <c r="G17" s="7">
        <v>83333</v>
      </c>
      <c r="H17" s="7">
        <v>0</v>
      </c>
      <c r="I17" s="2"/>
      <c r="J17" s="2"/>
      <c r="K17" s="2"/>
      <c r="L17" s="2"/>
      <c r="M17" s="2"/>
      <c r="N17" s="2"/>
      <c r="O17" s="2"/>
      <c r="P17" s="3"/>
    </row>
    <row r="18" spans="1:16" ht="22.5">
      <c r="A18" s="11">
        <v>14</v>
      </c>
      <c r="B18" s="7" t="s">
        <v>16</v>
      </c>
      <c r="C18" s="6">
        <v>4000000</v>
      </c>
      <c r="D18" s="5">
        <f>'926'!D17+6</f>
        <v>59</v>
      </c>
      <c r="E18" s="5">
        <v>4</v>
      </c>
      <c r="F18" s="7">
        <f>'91'!F17+'91'!G17</f>
        <v>3916666.6666666665</v>
      </c>
      <c r="G18" s="7">
        <v>83333</v>
      </c>
      <c r="H18" s="7">
        <v>0</v>
      </c>
      <c r="I18" s="2"/>
      <c r="J18" s="2"/>
      <c r="K18" s="2"/>
      <c r="L18" s="2"/>
      <c r="M18" s="2"/>
      <c r="N18" s="2"/>
      <c r="O18" s="2"/>
      <c r="P18" s="3"/>
    </row>
    <row r="19" spans="1:16" ht="22.5">
      <c r="A19" s="11">
        <v>15</v>
      </c>
      <c r="B19" s="5" t="s">
        <v>18</v>
      </c>
      <c r="C19" s="6">
        <v>50000</v>
      </c>
      <c r="D19" s="5">
        <f>'926'!D18+6</f>
        <v>59</v>
      </c>
      <c r="E19" s="5">
        <v>4</v>
      </c>
      <c r="F19" s="7">
        <f>'91'!F18+'91'!G18</f>
        <v>48958.333333333336</v>
      </c>
      <c r="G19" s="7">
        <v>1042</v>
      </c>
      <c r="H19" s="7">
        <v>0</v>
      </c>
      <c r="I19" s="2"/>
      <c r="J19" s="2"/>
      <c r="K19" s="2"/>
      <c r="L19" s="2"/>
      <c r="M19" s="2"/>
      <c r="N19" s="2"/>
      <c r="O19" s="2"/>
      <c r="P19" s="3"/>
    </row>
    <row r="20" spans="1:16" ht="22.5">
      <c r="A20" s="11">
        <v>16</v>
      </c>
      <c r="B20" s="5" t="s">
        <v>18</v>
      </c>
      <c r="C20" s="6">
        <v>50000</v>
      </c>
      <c r="D20" s="5">
        <f>'926'!D19+6</f>
        <v>59</v>
      </c>
      <c r="E20" s="5">
        <v>4</v>
      </c>
      <c r="F20" s="7">
        <f>'91'!F19+'91'!G19</f>
        <v>48958.333333333336</v>
      </c>
      <c r="G20" s="7">
        <v>1042</v>
      </c>
      <c r="H20" s="7">
        <v>0</v>
      </c>
      <c r="I20" s="2"/>
      <c r="J20" s="2"/>
      <c r="K20" s="2"/>
      <c r="L20" s="2"/>
      <c r="M20" s="2"/>
      <c r="N20" s="2"/>
      <c r="O20" s="2"/>
      <c r="P20" s="3"/>
    </row>
    <row r="21" spans="1:16" ht="22.5">
      <c r="A21" s="11">
        <v>17</v>
      </c>
      <c r="B21" s="5" t="s">
        <v>19</v>
      </c>
      <c r="C21" s="6">
        <v>200000</v>
      </c>
      <c r="D21" s="5">
        <f>'926'!D20+6</f>
        <v>59</v>
      </c>
      <c r="E21" s="5">
        <v>4</v>
      </c>
      <c r="F21" s="7">
        <f>'91'!F20+'91'!G20</f>
        <v>195833.33333333334</v>
      </c>
      <c r="G21" s="7">
        <v>4167</v>
      </c>
      <c r="H21" s="7">
        <v>0</v>
      </c>
      <c r="I21" s="2"/>
      <c r="J21" s="2"/>
      <c r="K21" s="2"/>
      <c r="L21" s="2"/>
      <c r="M21" s="2"/>
      <c r="N21" s="2"/>
      <c r="O21" s="2"/>
      <c r="P21" s="3"/>
    </row>
    <row r="22" spans="1:16" ht="22.5">
      <c r="A22" s="11">
        <v>18</v>
      </c>
      <c r="B22" s="5" t="s">
        <v>19</v>
      </c>
      <c r="C22" s="6">
        <v>200000</v>
      </c>
      <c r="D22" s="5">
        <f>'926'!D21+6</f>
        <v>59</v>
      </c>
      <c r="E22" s="5">
        <v>4</v>
      </c>
      <c r="F22" s="7">
        <f>'91'!F21+'91'!G21</f>
        <v>195833.33333333334</v>
      </c>
      <c r="G22" s="7">
        <v>4167</v>
      </c>
      <c r="H22" s="7">
        <v>0</v>
      </c>
      <c r="I22" s="2"/>
      <c r="J22" s="2"/>
      <c r="K22" s="2"/>
      <c r="L22" s="2"/>
      <c r="M22" s="2"/>
      <c r="N22" s="2"/>
      <c r="O22" s="2"/>
      <c r="P22" s="3"/>
    </row>
    <row r="23" spans="1:16" ht="22.5">
      <c r="A23" s="11">
        <v>19</v>
      </c>
      <c r="B23" s="5" t="s">
        <v>20</v>
      </c>
      <c r="C23" s="6">
        <v>600000</v>
      </c>
      <c r="D23" s="5">
        <f>'926'!D22+6</f>
        <v>59</v>
      </c>
      <c r="E23" s="5">
        <v>10</v>
      </c>
      <c r="F23" s="7">
        <f>'91'!F22+'91'!G22</f>
        <v>235000</v>
      </c>
      <c r="G23" s="7">
        <f t="shared" si="1"/>
        <v>60000</v>
      </c>
      <c r="H23" s="7">
        <f t="shared" si="0"/>
        <v>305000</v>
      </c>
      <c r="I23" s="2"/>
      <c r="J23" s="2"/>
      <c r="K23" s="2"/>
      <c r="L23" s="2"/>
      <c r="M23" s="2"/>
      <c r="N23" s="2"/>
      <c r="O23" s="2"/>
      <c r="P23" s="3"/>
    </row>
    <row r="24" spans="1:16" ht="22.5">
      <c r="A24" s="11">
        <v>20</v>
      </c>
      <c r="B24" s="5" t="s">
        <v>20</v>
      </c>
      <c r="C24" s="6">
        <v>600000</v>
      </c>
      <c r="D24" s="5">
        <f>'926'!D23+6</f>
        <v>59</v>
      </c>
      <c r="E24" s="5">
        <v>10</v>
      </c>
      <c r="F24" s="7">
        <f>'91'!F23+'91'!G23</f>
        <v>235000</v>
      </c>
      <c r="G24" s="7">
        <f t="shared" si="1"/>
        <v>60000</v>
      </c>
      <c r="H24" s="7">
        <f t="shared" si="0"/>
        <v>305000</v>
      </c>
      <c r="I24" s="2"/>
      <c r="J24" s="2"/>
      <c r="K24" s="2"/>
      <c r="L24" s="2"/>
      <c r="M24" s="2"/>
      <c r="N24" s="2"/>
      <c r="O24" s="2"/>
      <c r="P24" s="3"/>
    </row>
    <row r="25" spans="1:16" ht="22.5">
      <c r="A25" s="11">
        <v>21</v>
      </c>
      <c r="B25" s="7" t="s">
        <v>21</v>
      </c>
      <c r="C25" s="6">
        <f>7490000-1200000</f>
        <v>6290000</v>
      </c>
      <c r="D25" s="5">
        <f>'926'!D24+6</f>
        <v>59</v>
      </c>
      <c r="E25" s="5">
        <v>10</v>
      </c>
      <c r="F25" s="7">
        <f>'91'!F24+'91'!G24</f>
        <v>2463583.3333333335</v>
      </c>
      <c r="G25" s="7">
        <f t="shared" si="1"/>
        <v>629000</v>
      </c>
      <c r="H25" s="7">
        <f t="shared" si="0"/>
        <v>3197416.6666666665</v>
      </c>
      <c r="I25" s="2"/>
      <c r="J25" s="2"/>
      <c r="K25" s="2"/>
      <c r="L25" s="2"/>
      <c r="M25" s="2"/>
      <c r="N25" s="2"/>
      <c r="O25" s="2"/>
      <c r="P25" s="3"/>
    </row>
    <row r="26" spans="1:16" ht="22.5">
      <c r="A26" s="11">
        <v>22</v>
      </c>
      <c r="B26" s="5" t="s">
        <v>22</v>
      </c>
      <c r="C26" s="6">
        <v>400000</v>
      </c>
      <c r="D26" s="5">
        <f>'926'!D25+6</f>
        <v>59</v>
      </c>
      <c r="E26" s="5">
        <v>10</v>
      </c>
      <c r="F26" s="7">
        <f>'91'!F25+'91'!G25</f>
        <v>156666.66666666666</v>
      </c>
      <c r="G26" s="7">
        <f t="shared" si="1"/>
        <v>40000</v>
      </c>
      <c r="H26" s="7">
        <f t="shared" si="0"/>
        <v>203333.33333333334</v>
      </c>
      <c r="I26" s="2"/>
      <c r="J26" s="2"/>
      <c r="K26" s="2"/>
      <c r="L26" s="2"/>
      <c r="M26" s="2"/>
      <c r="N26" s="2"/>
      <c r="O26" s="2"/>
      <c r="P26" s="3"/>
    </row>
    <row r="27" spans="1:16" ht="22.5">
      <c r="A27" s="11">
        <v>23</v>
      </c>
      <c r="B27" s="5" t="s">
        <v>23</v>
      </c>
      <c r="C27" s="6">
        <v>2500000</v>
      </c>
      <c r="D27" s="5">
        <f>'926'!D26+6</f>
        <v>59</v>
      </c>
      <c r="E27" s="5">
        <v>10</v>
      </c>
      <c r="F27" s="7">
        <f>'91'!F26+'91'!G26</f>
        <v>979166.6666666666</v>
      </c>
      <c r="G27" s="7">
        <f t="shared" si="1"/>
        <v>250000</v>
      </c>
      <c r="H27" s="7">
        <f t="shared" si="0"/>
        <v>1270833.3333333335</v>
      </c>
      <c r="I27" s="2"/>
      <c r="J27" s="2"/>
      <c r="K27" s="2"/>
      <c r="L27" s="2"/>
      <c r="M27" s="2"/>
      <c r="N27" s="2"/>
      <c r="O27" s="2"/>
      <c r="P27" s="3"/>
    </row>
    <row r="28" spans="1:16" ht="22.5">
      <c r="A28" s="11">
        <v>24</v>
      </c>
      <c r="B28" s="5" t="s">
        <v>24</v>
      </c>
      <c r="C28" s="6">
        <v>10940000</v>
      </c>
      <c r="D28" s="5">
        <f>'926'!D27+6</f>
        <v>59</v>
      </c>
      <c r="E28" s="5">
        <v>10</v>
      </c>
      <c r="F28" s="7">
        <f>'91'!F27+'91'!G27</f>
        <v>4284833.333333334</v>
      </c>
      <c r="G28" s="7">
        <f t="shared" si="1"/>
        <v>1094000</v>
      </c>
      <c r="H28" s="7">
        <f t="shared" si="0"/>
        <v>5561166.666666666</v>
      </c>
      <c r="I28" s="2"/>
      <c r="J28" s="2"/>
      <c r="K28" s="2"/>
      <c r="L28" s="2"/>
      <c r="M28" s="2"/>
      <c r="N28" s="2"/>
      <c r="O28" s="2"/>
      <c r="P28" s="3"/>
    </row>
    <row r="29" spans="1:16" ht="22.5">
      <c r="A29" s="11">
        <v>25</v>
      </c>
      <c r="B29" s="5" t="s">
        <v>25</v>
      </c>
      <c r="C29" s="6">
        <v>1500000</v>
      </c>
      <c r="D29" s="5">
        <f>'926'!D28+6</f>
        <v>58</v>
      </c>
      <c r="E29" s="5">
        <v>10</v>
      </c>
      <c r="F29" s="7">
        <f>'91'!F28+'91'!G28</f>
        <v>575000</v>
      </c>
      <c r="G29" s="7">
        <f t="shared" si="1"/>
        <v>150000</v>
      </c>
      <c r="H29" s="7">
        <f t="shared" si="0"/>
        <v>775000</v>
      </c>
      <c r="I29" s="2"/>
      <c r="J29" s="2"/>
      <c r="K29" s="2"/>
      <c r="L29" s="2"/>
      <c r="M29" s="2"/>
      <c r="N29" s="2"/>
      <c r="O29" s="2"/>
      <c r="P29" s="3"/>
    </row>
    <row r="30" spans="1:16" ht="22.5">
      <c r="A30" s="11">
        <v>26</v>
      </c>
      <c r="B30" s="5" t="s">
        <v>20</v>
      </c>
      <c r="C30" s="6">
        <v>180000</v>
      </c>
      <c r="D30" s="5">
        <f>'926'!D29+6</f>
        <v>58</v>
      </c>
      <c r="E30" s="5">
        <v>10</v>
      </c>
      <c r="F30" s="7">
        <f>'91'!F29+'91'!G29</f>
        <v>69000</v>
      </c>
      <c r="G30" s="7">
        <f t="shared" si="1"/>
        <v>18000</v>
      </c>
      <c r="H30" s="7">
        <f t="shared" si="0"/>
        <v>93000</v>
      </c>
      <c r="I30" s="2"/>
      <c r="J30" s="2"/>
      <c r="K30" s="2"/>
      <c r="L30" s="2"/>
      <c r="M30" s="2"/>
      <c r="N30" s="2"/>
      <c r="O30" s="2"/>
      <c r="P30" s="3"/>
    </row>
    <row r="31" spans="1:16" ht="22.5">
      <c r="A31" s="11">
        <v>27</v>
      </c>
      <c r="B31" s="5" t="s">
        <v>26</v>
      </c>
      <c r="C31" s="6">
        <v>752500</v>
      </c>
      <c r="D31" s="5">
        <f>'926'!D30+6</f>
        <v>58</v>
      </c>
      <c r="E31" s="5">
        <v>10</v>
      </c>
      <c r="F31" s="7">
        <f>'91'!F30+'91'!G30</f>
        <v>288458.3333333334</v>
      </c>
      <c r="G31" s="7">
        <f t="shared" si="1"/>
        <v>75250</v>
      </c>
      <c r="H31" s="7">
        <f t="shared" si="0"/>
        <v>388791.6666666666</v>
      </c>
      <c r="I31" s="2"/>
      <c r="J31" s="2"/>
      <c r="K31" s="2"/>
      <c r="L31" s="2"/>
      <c r="M31" s="2"/>
      <c r="N31" s="2"/>
      <c r="O31" s="2"/>
      <c r="P31" s="3"/>
    </row>
    <row r="32" spans="1:16" ht="22.5">
      <c r="A32" s="11">
        <v>28</v>
      </c>
      <c r="B32" s="5" t="s">
        <v>26</v>
      </c>
      <c r="C32" s="6">
        <v>752500</v>
      </c>
      <c r="D32" s="5">
        <f>'926'!D31+6</f>
        <v>58</v>
      </c>
      <c r="E32" s="5">
        <v>10</v>
      </c>
      <c r="F32" s="7">
        <f>'91'!F31+'91'!G31</f>
        <v>288458.3333333334</v>
      </c>
      <c r="G32" s="7">
        <f t="shared" si="1"/>
        <v>75250</v>
      </c>
      <c r="H32" s="7">
        <f t="shared" si="0"/>
        <v>388791.6666666666</v>
      </c>
      <c r="I32" s="2"/>
      <c r="J32" s="2"/>
      <c r="K32" s="2"/>
      <c r="L32" s="2"/>
      <c r="M32" s="2"/>
      <c r="N32" s="2"/>
      <c r="O32" s="2"/>
      <c r="P32" s="3"/>
    </row>
    <row r="33" spans="1:16" ht="22.5">
      <c r="A33" s="11">
        <v>29</v>
      </c>
      <c r="B33" s="5" t="s">
        <v>4</v>
      </c>
      <c r="C33" s="6">
        <v>850000</v>
      </c>
      <c r="D33" s="5">
        <f>'926'!D32+6</f>
        <v>58</v>
      </c>
      <c r="E33" s="5">
        <v>10</v>
      </c>
      <c r="F33" s="7">
        <f>'91'!F32+'91'!G32</f>
        <v>325833.3333333333</v>
      </c>
      <c r="G33" s="7">
        <f t="shared" si="1"/>
        <v>85000</v>
      </c>
      <c r="H33" s="7">
        <f t="shared" si="0"/>
        <v>439166.6666666667</v>
      </c>
      <c r="I33" s="2"/>
      <c r="J33" s="2"/>
      <c r="K33" s="2"/>
      <c r="L33" s="2"/>
      <c r="M33" s="2"/>
      <c r="N33" s="2"/>
      <c r="O33" s="2"/>
      <c r="P33" s="3"/>
    </row>
    <row r="34" spans="1:16" ht="22.5">
      <c r="A34" s="11">
        <v>30</v>
      </c>
      <c r="B34" s="5" t="s">
        <v>4</v>
      </c>
      <c r="C34" s="6">
        <v>850000</v>
      </c>
      <c r="D34" s="5">
        <f>'926'!D33+6</f>
        <v>58</v>
      </c>
      <c r="E34" s="5">
        <v>10</v>
      </c>
      <c r="F34" s="7">
        <f>'91'!F33+'91'!G33</f>
        <v>325833.3333333333</v>
      </c>
      <c r="G34" s="7">
        <f t="shared" si="1"/>
        <v>85000</v>
      </c>
      <c r="H34" s="7">
        <f t="shared" si="0"/>
        <v>439166.6666666667</v>
      </c>
      <c r="I34" s="2"/>
      <c r="J34" s="2"/>
      <c r="K34" s="2"/>
      <c r="L34" s="2"/>
      <c r="M34" s="2"/>
      <c r="N34" s="2"/>
      <c r="O34" s="2"/>
      <c r="P34" s="3"/>
    </row>
    <row r="35" spans="1:16" ht="22.5">
      <c r="A35" s="11">
        <v>31</v>
      </c>
      <c r="B35" s="5" t="s">
        <v>4</v>
      </c>
      <c r="C35" s="6">
        <v>850000</v>
      </c>
      <c r="D35" s="5">
        <f>'926'!D34+6</f>
        <v>58</v>
      </c>
      <c r="E35" s="5">
        <v>10</v>
      </c>
      <c r="F35" s="7">
        <f>'91'!F34+'91'!G34</f>
        <v>325833.3333333333</v>
      </c>
      <c r="G35" s="7">
        <f t="shared" si="1"/>
        <v>85000</v>
      </c>
      <c r="H35" s="7">
        <f t="shared" si="0"/>
        <v>439166.6666666667</v>
      </c>
      <c r="I35" s="2"/>
      <c r="J35" s="2"/>
      <c r="K35" s="2"/>
      <c r="L35" s="2"/>
      <c r="M35" s="2"/>
      <c r="N35" s="2"/>
      <c r="O35" s="2"/>
      <c r="P35" s="3"/>
    </row>
    <row r="36" spans="1:16" ht="22.5">
      <c r="A36" s="11">
        <v>32</v>
      </c>
      <c r="B36" s="5" t="s">
        <v>5</v>
      </c>
      <c r="C36" s="6">
        <f>1900000-295000</f>
        <v>1605000</v>
      </c>
      <c r="D36" s="5">
        <f>'926'!D35+6</f>
        <v>58</v>
      </c>
      <c r="E36" s="5">
        <v>10</v>
      </c>
      <c r="F36" s="7">
        <f>'91'!F35+'91'!G35</f>
        <v>615250</v>
      </c>
      <c r="G36" s="7">
        <f t="shared" si="1"/>
        <v>160500</v>
      </c>
      <c r="H36" s="7">
        <f t="shared" si="0"/>
        <v>829250</v>
      </c>
      <c r="I36" s="2"/>
      <c r="J36" s="2"/>
      <c r="K36" s="2"/>
      <c r="L36" s="2"/>
      <c r="M36" s="2"/>
      <c r="N36" s="2"/>
      <c r="O36" s="2"/>
      <c r="P36" s="3"/>
    </row>
    <row r="37" spans="1:16" ht="22.5">
      <c r="A37" s="11">
        <v>33</v>
      </c>
      <c r="B37" s="5" t="s">
        <v>6</v>
      </c>
      <c r="C37" s="6">
        <v>820000</v>
      </c>
      <c r="D37" s="5">
        <f>'926'!D36+6</f>
        <v>58</v>
      </c>
      <c r="E37" s="5">
        <v>10</v>
      </c>
      <c r="F37" s="7">
        <f>'91'!F36+'91'!G36</f>
        <v>314333.3333333333</v>
      </c>
      <c r="G37" s="7">
        <f t="shared" si="1"/>
        <v>82000</v>
      </c>
      <c r="H37" s="7">
        <f t="shared" si="0"/>
        <v>423666.6666666667</v>
      </c>
      <c r="I37" s="2"/>
      <c r="J37" s="2"/>
      <c r="K37" s="2"/>
      <c r="L37" s="2"/>
      <c r="M37" s="2"/>
      <c r="N37" s="2"/>
      <c r="O37" s="2"/>
      <c r="P37" s="3"/>
    </row>
    <row r="38" spans="1:16" ht="22.5">
      <c r="A38" s="11">
        <v>34</v>
      </c>
      <c r="B38" s="5" t="s">
        <v>6</v>
      </c>
      <c r="C38" s="6">
        <v>820000</v>
      </c>
      <c r="D38" s="5">
        <f>'926'!D37+6</f>
        <v>58</v>
      </c>
      <c r="E38" s="5">
        <v>10</v>
      </c>
      <c r="F38" s="7">
        <f>'91'!F37+'91'!G37</f>
        <v>314333.3333333333</v>
      </c>
      <c r="G38" s="7">
        <f t="shared" si="1"/>
        <v>82000</v>
      </c>
      <c r="H38" s="7">
        <f t="shared" si="0"/>
        <v>423666.6666666667</v>
      </c>
      <c r="I38" s="2"/>
      <c r="J38" s="2"/>
      <c r="K38" s="2"/>
      <c r="L38" s="2"/>
      <c r="M38" s="2"/>
      <c r="N38" s="2"/>
      <c r="O38" s="2"/>
      <c r="P38" s="3"/>
    </row>
    <row r="39" spans="1:16" ht="22.5">
      <c r="A39" s="11">
        <v>35</v>
      </c>
      <c r="B39" s="7" t="s">
        <v>27</v>
      </c>
      <c r="C39" s="6">
        <v>110000</v>
      </c>
      <c r="D39" s="5">
        <f>'926'!D38+6</f>
        <v>58</v>
      </c>
      <c r="E39" s="5">
        <v>10</v>
      </c>
      <c r="F39" s="7">
        <f>'91'!F38+'91'!G38</f>
        <v>42166.666666666664</v>
      </c>
      <c r="G39" s="7">
        <f t="shared" si="1"/>
        <v>11000</v>
      </c>
      <c r="H39" s="7">
        <f t="shared" si="0"/>
        <v>56833.33333333334</v>
      </c>
      <c r="I39" s="2"/>
      <c r="J39" s="2"/>
      <c r="K39" s="2"/>
      <c r="L39" s="2"/>
      <c r="M39" s="2"/>
      <c r="N39" s="2"/>
      <c r="O39" s="2"/>
      <c r="P39" s="3"/>
    </row>
    <row r="40" spans="1:16" ht="22.5">
      <c r="A40" s="11">
        <v>36</v>
      </c>
      <c r="B40" s="7" t="s">
        <v>28</v>
      </c>
      <c r="C40" s="6">
        <v>65000</v>
      </c>
      <c r="D40" s="5">
        <f>'926'!D39+6</f>
        <v>58</v>
      </c>
      <c r="E40" s="5">
        <v>10</v>
      </c>
      <c r="F40" s="7">
        <f>'91'!F39+'91'!G39</f>
        <v>24916.666666666668</v>
      </c>
      <c r="G40" s="7">
        <f t="shared" si="1"/>
        <v>6500</v>
      </c>
      <c r="H40" s="7">
        <f t="shared" si="0"/>
        <v>33583.33333333333</v>
      </c>
      <c r="I40" s="2"/>
      <c r="J40" s="2"/>
      <c r="K40" s="2"/>
      <c r="L40" s="2"/>
      <c r="M40" s="2"/>
      <c r="N40" s="2"/>
      <c r="O40" s="2"/>
      <c r="P40" s="3"/>
    </row>
    <row r="41" spans="1:16" ht="22.5">
      <c r="A41" s="11">
        <v>37</v>
      </c>
      <c r="B41" s="7" t="s">
        <v>28</v>
      </c>
      <c r="C41" s="6">
        <v>65000</v>
      </c>
      <c r="D41" s="5">
        <f>'926'!D40+6</f>
        <v>58</v>
      </c>
      <c r="E41" s="5">
        <v>10</v>
      </c>
      <c r="F41" s="7">
        <f>'91'!F40+'91'!G40</f>
        <v>24916.666666666668</v>
      </c>
      <c r="G41" s="7">
        <f t="shared" si="1"/>
        <v>6500</v>
      </c>
      <c r="H41" s="7">
        <f t="shared" si="0"/>
        <v>33583.33333333333</v>
      </c>
      <c r="I41" s="2"/>
      <c r="J41" s="2"/>
      <c r="K41" s="2"/>
      <c r="L41" s="2"/>
      <c r="M41" s="2"/>
      <c r="N41" s="2"/>
      <c r="O41" s="2"/>
      <c r="P41" s="3"/>
    </row>
    <row r="42" spans="1:16" ht="22.5">
      <c r="A42" s="11">
        <v>38</v>
      </c>
      <c r="B42" s="7" t="s">
        <v>29</v>
      </c>
      <c r="C42" s="6">
        <v>55000</v>
      </c>
      <c r="D42" s="5">
        <f>'926'!D41+6</f>
        <v>58</v>
      </c>
      <c r="E42" s="5">
        <v>10</v>
      </c>
      <c r="F42" s="7">
        <f>'91'!F41+'91'!G41</f>
        <v>21083.333333333332</v>
      </c>
      <c r="G42" s="7">
        <f t="shared" si="1"/>
        <v>5500</v>
      </c>
      <c r="H42" s="7">
        <f t="shared" si="0"/>
        <v>28416.66666666667</v>
      </c>
      <c r="I42" s="2"/>
      <c r="J42" s="2"/>
      <c r="K42" s="2"/>
      <c r="L42" s="2"/>
      <c r="M42" s="2"/>
      <c r="N42" s="2"/>
      <c r="O42" s="2"/>
      <c r="P42" s="3"/>
    </row>
    <row r="43" spans="1:16" ht="22.5">
      <c r="A43" s="11">
        <v>39</v>
      </c>
      <c r="B43" s="5" t="s">
        <v>7</v>
      </c>
      <c r="C43" s="6">
        <v>6940000</v>
      </c>
      <c r="D43" s="5">
        <f>'926'!D42+6</f>
        <v>58</v>
      </c>
      <c r="E43" s="5">
        <v>10</v>
      </c>
      <c r="F43" s="7">
        <f>'91'!F42+'91'!G42</f>
        <v>2660333.3333333335</v>
      </c>
      <c r="G43" s="7">
        <f t="shared" si="1"/>
        <v>694000</v>
      </c>
      <c r="H43" s="7">
        <f t="shared" si="0"/>
        <v>3585666.666666666</v>
      </c>
      <c r="I43" s="2"/>
      <c r="J43" s="2"/>
      <c r="K43" s="2"/>
      <c r="L43" s="2"/>
      <c r="M43" s="2"/>
      <c r="N43" s="2"/>
      <c r="O43" s="2"/>
      <c r="P43" s="3"/>
    </row>
    <row r="44" spans="1:16" ht="22.5">
      <c r="A44" s="11">
        <v>40</v>
      </c>
      <c r="B44" s="7" t="s">
        <v>30</v>
      </c>
      <c r="C44" s="6">
        <v>1950000</v>
      </c>
      <c r="D44" s="5">
        <f>'926'!D43+6</f>
        <v>57</v>
      </c>
      <c r="E44" s="5">
        <v>4</v>
      </c>
      <c r="F44" s="7">
        <f>'91'!F43+'91'!G43</f>
        <v>1828125</v>
      </c>
      <c r="G44" s="7">
        <v>121875</v>
      </c>
      <c r="H44" s="7">
        <f t="shared" si="0"/>
        <v>0</v>
      </c>
      <c r="I44" s="2"/>
      <c r="J44" s="2"/>
      <c r="K44" s="2"/>
      <c r="L44" s="2"/>
      <c r="M44" s="2"/>
      <c r="N44" s="2"/>
      <c r="O44" s="2"/>
      <c r="P44" s="3"/>
    </row>
    <row r="45" spans="1:16" ht="22.5">
      <c r="A45" s="11">
        <v>41</v>
      </c>
      <c r="B45" s="7" t="s">
        <v>30</v>
      </c>
      <c r="C45" s="6">
        <v>1950000</v>
      </c>
      <c r="D45" s="5">
        <f>'926'!D44+6</f>
        <v>57</v>
      </c>
      <c r="E45" s="5">
        <v>4</v>
      </c>
      <c r="F45" s="7">
        <f>'91'!F44+'91'!G44</f>
        <v>1828125</v>
      </c>
      <c r="G45" s="7">
        <v>121875</v>
      </c>
      <c r="H45" s="7">
        <f t="shared" si="0"/>
        <v>0</v>
      </c>
      <c r="I45" s="2"/>
      <c r="J45" s="2"/>
      <c r="K45" s="2"/>
      <c r="L45" s="2"/>
      <c r="M45" s="2"/>
      <c r="N45" s="2"/>
      <c r="O45" s="2"/>
      <c r="P45" s="3"/>
    </row>
    <row r="46" spans="1:16" ht="22.5">
      <c r="A46" s="11">
        <v>42</v>
      </c>
      <c r="B46" s="7" t="s">
        <v>30</v>
      </c>
      <c r="C46" s="6">
        <v>1950000</v>
      </c>
      <c r="D46" s="5">
        <f>'926'!D45+6</f>
        <v>57</v>
      </c>
      <c r="E46" s="5">
        <v>4</v>
      </c>
      <c r="F46" s="7">
        <f>'91'!F45+'91'!G45</f>
        <v>1828125</v>
      </c>
      <c r="G46" s="7">
        <v>121875</v>
      </c>
      <c r="H46" s="7">
        <f t="shared" si="0"/>
        <v>0</v>
      </c>
      <c r="I46" s="2"/>
      <c r="J46" s="2"/>
      <c r="K46" s="2"/>
      <c r="L46" s="2"/>
      <c r="M46" s="2"/>
      <c r="N46" s="2"/>
      <c r="O46" s="2"/>
      <c r="P46" s="3"/>
    </row>
    <row r="47" spans="1:16" ht="22.5">
      <c r="A47" s="11">
        <v>43</v>
      </c>
      <c r="B47" s="5" t="s">
        <v>19</v>
      </c>
      <c r="C47" s="6">
        <v>300000</v>
      </c>
      <c r="D47" s="5">
        <f>'926'!D46+6</f>
        <v>57</v>
      </c>
      <c r="E47" s="5">
        <v>4</v>
      </c>
      <c r="F47" s="7">
        <f>'91'!F46+'91'!G46</f>
        <v>281250</v>
      </c>
      <c r="G47" s="7">
        <v>18750</v>
      </c>
      <c r="H47" s="7">
        <f t="shared" si="0"/>
        <v>0</v>
      </c>
      <c r="I47" s="2"/>
      <c r="J47" s="2"/>
      <c r="K47" s="2"/>
      <c r="L47" s="2"/>
      <c r="M47" s="2"/>
      <c r="N47" s="2"/>
      <c r="O47" s="2"/>
      <c r="P47" s="3"/>
    </row>
    <row r="48" spans="1:16" ht="22.5">
      <c r="A48" s="11">
        <v>44</v>
      </c>
      <c r="B48" s="5" t="s">
        <v>19</v>
      </c>
      <c r="C48" s="6">
        <v>300000</v>
      </c>
      <c r="D48" s="5">
        <f>'926'!D47+6</f>
        <v>57</v>
      </c>
      <c r="E48" s="5">
        <v>4</v>
      </c>
      <c r="F48" s="7">
        <f>'91'!F47+'91'!G47</f>
        <v>281250</v>
      </c>
      <c r="G48" s="7">
        <v>18750</v>
      </c>
      <c r="H48" s="7">
        <f t="shared" si="0"/>
        <v>0</v>
      </c>
      <c r="I48" s="2"/>
      <c r="J48" s="2"/>
      <c r="K48" s="2"/>
      <c r="L48" s="2"/>
      <c r="M48" s="2"/>
      <c r="N48" s="2"/>
      <c r="O48" s="2"/>
      <c r="P48" s="3"/>
    </row>
    <row r="49" spans="1:16" ht="22.5">
      <c r="A49" s="11">
        <v>45</v>
      </c>
      <c r="B49" s="5" t="s">
        <v>19</v>
      </c>
      <c r="C49" s="6">
        <v>300000</v>
      </c>
      <c r="D49" s="5">
        <f>'926'!D48+6</f>
        <v>57</v>
      </c>
      <c r="E49" s="5">
        <v>4</v>
      </c>
      <c r="F49" s="7">
        <f>'91'!F48+'91'!G48</f>
        <v>281250</v>
      </c>
      <c r="G49" s="7">
        <v>18750</v>
      </c>
      <c r="H49" s="7">
        <f t="shared" si="0"/>
        <v>0</v>
      </c>
      <c r="I49" s="2"/>
      <c r="J49" s="2"/>
      <c r="K49" s="2"/>
      <c r="L49" s="2"/>
      <c r="M49" s="2"/>
      <c r="N49" s="2"/>
      <c r="O49" s="2"/>
      <c r="P49" s="3"/>
    </row>
    <row r="50" spans="1:16" ht="22.5">
      <c r="A50" s="11">
        <v>46</v>
      </c>
      <c r="B50" s="5" t="s">
        <v>3</v>
      </c>
      <c r="C50" s="6">
        <v>7966000</v>
      </c>
      <c r="D50" s="5">
        <f>'926'!D49+6</f>
        <v>57</v>
      </c>
      <c r="E50" s="5">
        <v>4</v>
      </c>
      <c r="F50" s="7">
        <f>'91'!F49+'91'!G49</f>
        <v>7468125</v>
      </c>
      <c r="G50" s="7">
        <v>497875</v>
      </c>
      <c r="H50" s="7">
        <f t="shared" si="0"/>
        <v>0</v>
      </c>
      <c r="I50" s="2"/>
      <c r="J50" s="2"/>
      <c r="K50" s="2"/>
      <c r="L50" s="2"/>
      <c r="M50" s="2"/>
      <c r="N50" s="2"/>
      <c r="O50" s="2"/>
      <c r="P50" s="3"/>
    </row>
    <row r="51" spans="1:16" ht="22.5">
      <c r="A51" s="11">
        <v>47</v>
      </c>
      <c r="B51" s="5" t="s">
        <v>3</v>
      </c>
      <c r="C51" s="6">
        <v>7967000</v>
      </c>
      <c r="D51" s="5">
        <f>'926'!D50+6</f>
        <v>57</v>
      </c>
      <c r="E51" s="5">
        <v>4</v>
      </c>
      <c r="F51" s="7">
        <f>'91'!F50+'91'!G50</f>
        <v>7469062.5</v>
      </c>
      <c r="G51" s="7">
        <v>497937</v>
      </c>
      <c r="H51" s="7">
        <v>0</v>
      </c>
      <c r="I51" s="2"/>
      <c r="J51" s="2"/>
      <c r="K51" s="2"/>
      <c r="L51" s="2"/>
      <c r="M51" s="2"/>
      <c r="N51" s="2"/>
      <c r="O51" s="2"/>
      <c r="P51" s="3"/>
    </row>
    <row r="52" spans="1:16" ht="22.5">
      <c r="A52" s="11">
        <v>48</v>
      </c>
      <c r="B52" s="5" t="s">
        <v>3</v>
      </c>
      <c r="C52" s="6">
        <v>7967000</v>
      </c>
      <c r="D52" s="5">
        <f>'926'!D51+6</f>
        <v>57</v>
      </c>
      <c r="E52" s="5">
        <v>4</v>
      </c>
      <c r="F52" s="7">
        <f>'91'!F51+'91'!G51</f>
        <v>7469062.5</v>
      </c>
      <c r="G52" s="7">
        <v>497938</v>
      </c>
      <c r="H52" s="7">
        <v>0</v>
      </c>
      <c r="I52" s="2"/>
      <c r="J52" s="2"/>
      <c r="K52" s="2"/>
      <c r="L52" s="2"/>
      <c r="M52" s="2"/>
      <c r="N52" s="2"/>
      <c r="O52" s="2"/>
      <c r="P52" s="3"/>
    </row>
    <row r="53" spans="1:16" ht="22.5">
      <c r="A53" s="11">
        <v>49</v>
      </c>
      <c r="B53" s="5" t="s">
        <v>18</v>
      </c>
      <c r="C53" s="6">
        <v>50000</v>
      </c>
      <c r="D53" s="5">
        <f>'926'!D52+6</f>
        <v>57</v>
      </c>
      <c r="E53" s="5">
        <v>4</v>
      </c>
      <c r="F53" s="7">
        <f>'91'!F52+'91'!G52</f>
        <v>46875</v>
      </c>
      <c r="G53" s="7">
        <v>3125</v>
      </c>
      <c r="H53" s="7">
        <f t="shared" si="0"/>
        <v>0</v>
      </c>
      <c r="I53" s="2"/>
      <c r="J53" s="2"/>
      <c r="K53" s="2"/>
      <c r="L53" s="2"/>
      <c r="M53" s="2"/>
      <c r="N53" s="2"/>
      <c r="O53" s="2"/>
      <c r="P53" s="3"/>
    </row>
    <row r="54" spans="1:16" ht="22.5">
      <c r="A54" s="11">
        <v>50</v>
      </c>
      <c r="B54" s="5" t="s">
        <v>18</v>
      </c>
      <c r="C54" s="6">
        <v>50000</v>
      </c>
      <c r="D54" s="5">
        <f>'926'!D53+6</f>
        <v>57</v>
      </c>
      <c r="E54" s="5">
        <v>4</v>
      </c>
      <c r="F54" s="7">
        <f>'91'!F53+'91'!G53</f>
        <v>46875</v>
      </c>
      <c r="G54" s="7">
        <v>3125</v>
      </c>
      <c r="H54" s="7">
        <f t="shared" si="0"/>
        <v>0</v>
      </c>
      <c r="I54" s="2"/>
      <c r="J54" s="2"/>
      <c r="K54" s="2"/>
      <c r="L54" s="2"/>
      <c r="M54" s="2"/>
      <c r="N54" s="2"/>
      <c r="O54" s="2"/>
      <c r="P54" s="3"/>
    </row>
    <row r="55" spans="1:16" ht="22.5">
      <c r="A55" s="11">
        <v>51</v>
      </c>
      <c r="B55" s="5" t="s">
        <v>18</v>
      </c>
      <c r="C55" s="6">
        <v>50000</v>
      </c>
      <c r="D55" s="5">
        <f>'926'!D54+6</f>
        <v>57</v>
      </c>
      <c r="E55" s="5">
        <v>4</v>
      </c>
      <c r="F55" s="7">
        <f>'91'!F54+'91'!G54</f>
        <v>46875</v>
      </c>
      <c r="G55" s="7">
        <v>3125</v>
      </c>
      <c r="H55" s="7">
        <f t="shared" si="0"/>
        <v>0</v>
      </c>
      <c r="I55" s="2"/>
      <c r="J55" s="2"/>
      <c r="K55" s="2"/>
      <c r="L55" s="2"/>
      <c r="M55" s="2"/>
      <c r="N55" s="2"/>
      <c r="O55" s="2"/>
      <c r="P55" s="3"/>
    </row>
    <row r="56" spans="1:16" ht="22.5">
      <c r="A56" s="11">
        <v>52</v>
      </c>
      <c r="B56" s="5" t="s">
        <v>65</v>
      </c>
      <c r="C56" s="6">
        <v>3800000</v>
      </c>
      <c r="D56" s="5">
        <f>'926'!D55+6</f>
        <v>57</v>
      </c>
      <c r="E56" s="5">
        <v>4</v>
      </c>
      <c r="F56" s="7">
        <f>'91'!F55+'91'!G55</f>
        <v>3562500</v>
      </c>
      <c r="G56" s="7">
        <v>237500</v>
      </c>
      <c r="H56" s="7">
        <f t="shared" si="0"/>
        <v>0</v>
      </c>
      <c r="I56" s="2"/>
      <c r="J56" s="2"/>
      <c r="K56" s="2"/>
      <c r="L56" s="2"/>
      <c r="M56" s="2"/>
      <c r="N56" s="2"/>
      <c r="O56" s="2"/>
      <c r="P56" s="3"/>
    </row>
    <row r="57" spans="1:16" ht="22.5">
      <c r="A57" s="11">
        <v>53</v>
      </c>
      <c r="B57" s="5" t="s">
        <v>31</v>
      </c>
      <c r="C57" s="6">
        <v>7622000</v>
      </c>
      <c r="D57" s="5">
        <f>'926'!D56+6</f>
        <v>57</v>
      </c>
      <c r="E57" s="5">
        <v>10</v>
      </c>
      <c r="F57" s="7">
        <f>'91'!F56+'91'!G56</f>
        <v>2858250</v>
      </c>
      <c r="G57" s="7">
        <f t="shared" si="1"/>
        <v>762200</v>
      </c>
      <c r="H57" s="7">
        <f t="shared" si="0"/>
        <v>4001550</v>
      </c>
      <c r="I57" s="2"/>
      <c r="J57" s="2"/>
      <c r="K57" s="2"/>
      <c r="L57" s="2"/>
      <c r="M57" s="2"/>
      <c r="N57" s="2"/>
      <c r="O57" s="2"/>
      <c r="P57" s="3"/>
    </row>
    <row r="58" spans="1:16" ht="22.5">
      <c r="A58" s="11">
        <v>54</v>
      </c>
      <c r="B58" s="5" t="s">
        <v>32</v>
      </c>
      <c r="C58" s="6">
        <v>2180000</v>
      </c>
      <c r="D58" s="5">
        <f>'926'!D57+6</f>
        <v>56</v>
      </c>
      <c r="E58" s="5">
        <v>10</v>
      </c>
      <c r="F58" s="7">
        <f>'91'!F57+'91'!G57</f>
        <v>799333.3333333334</v>
      </c>
      <c r="G58" s="7">
        <f t="shared" si="1"/>
        <v>218000</v>
      </c>
      <c r="H58" s="7">
        <f t="shared" si="0"/>
        <v>1162666.6666666665</v>
      </c>
      <c r="I58" s="2"/>
      <c r="J58" s="2"/>
      <c r="K58" s="2"/>
      <c r="L58" s="2"/>
      <c r="M58" s="2"/>
      <c r="N58" s="2"/>
      <c r="O58" s="2"/>
      <c r="P58" s="3"/>
    </row>
    <row r="59" spans="1:16" ht="22.5">
      <c r="A59" s="11">
        <v>55</v>
      </c>
      <c r="B59" s="5" t="s">
        <v>32</v>
      </c>
      <c r="C59" s="6">
        <v>2180000</v>
      </c>
      <c r="D59" s="5">
        <f>'926'!D58+6</f>
        <v>56</v>
      </c>
      <c r="E59" s="5">
        <v>10</v>
      </c>
      <c r="F59" s="7">
        <f>'91'!F58+'91'!G58</f>
        <v>799333.3333333334</v>
      </c>
      <c r="G59" s="7">
        <f t="shared" si="1"/>
        <v>218000</v>
      </c>
      <c r="H59" s="7">
        <f t="shared" si="0"/>
        <v>1162666.6666666665</v>
      </c>
      <c r="I59" s="2"/>
      <c r="J59" s="2"/>
      <c r="K59" s="2"/>
      <c r="L59" s="2"/>
      <c r="M59" s="2"/>
      <c r="N59" s="2"/>
      <c r="O59" s="2"/>
      <c r="P59" s="3"/>
    </row>
    <row r="60" spans="1:16" ht="22.5">
      <c r="A60" s="11">
        <v>56</v>
      </c>
      <c r="B60" s="7" t="s">
        <v>33</v>
      </c>
      <c r="C60" s="6">
        <v>350000</v>
      </c>
      <c r="D60" s="5">
        <f>'926'!D59+6</f>
        <v>56</v>
      </c>
      <c r="E60" s="5">
        <v>10</v>
      </c>
      <c r="F60" s="7">
        <f>'91'!F59+'91'!G59</f>
        <v>128333.33333333333</v>
      </c>
      <c r="G60" s="7">
        <f t="shared" si="1"/>
        <v>35000</v>
      </c>
      <c r="H60" s="7">
        <f t="shared" si="0"/>
        <v>186666.6666666667</v>
      </c>
      <c r="I60" s="2"/>
      <c r="J60" s="2"/>
      <c r="K60" s="2"/>
      <c r="L60" s="2"/>
      <c r="M60" s="2"/>
      <c r="N60" s="2"/>
      <c r="O60" s="2"/>
      <c r="P60" s="3"/>
    </row>
    <row r="61" spans="1:16" ht="22.5">
      <c r="A61" s="11">
        <v>57</v>
      </c>
      <c r="B61" s="7" t="s">
        <v>33</v>
      </c>
      <c r="C61" s="6">
        <v>350000</v>
      </c>
      <c r="D61" s="5">
        <f>'926'!D60+6</f>
        <v>56</v>
      </c>
      <c r="E61" s="5">
        <v>10</v>
      </c>
      <c r="F61" s="7">
        <f>'91'!F60+'91'!G60</f>
        <v>128333.33333333333</v>
      </c>
      <c r="G61" s="7">
        <f t="shared" si="1"/>
        <v>35000</v>
      </c>
      <c r="H61" s="7">
        <f t="shared" si="0"/>
        <v>186666.6666666667</v>
      </c>
      <c r="I61" s="2"/>
      <c r="J61" s="2"/>
      <c r="K61" s="2"/>
      <c r="L61" s="2"/>
      <c r="M61" s="2"/>
      <c r="N61" s="2"/>
      <c r="O61" s="2"/>
      <c r="P61" s="3"/>
    </row>
    <row r="62" spans="1:16" ht="22.5">
      <c r="A62" s="11">
        <v>58</v>
      </c>
      <c r="B62" s="7" t="s">
        <v>33</v>
      </c>
      <c r="C62" s="6">
        <v>250000</v>
      </c>
      <c r="D62" s="5">
        <f>'926'!D61+6</f>
        <v>56</v>
      </c>
      <c r="E62" s="5">
        <v>10</v>
      </c>
      <c r="F62" s="7">
        <f>'91'!F61+'91'!G61</f>
        <v>91666.66666666667</v>
      </c>
      <c r="G62" s="7">
        <f t="shared" si="1"/>
        <v>25000</v>
      </c>
      <c r="H62" s="7">
        <f t="shared" si="0"/>
        <v>133333.3333333333</v>
      </c>
      <c r="I62" s="2"/>
      <c r="J62" s="2"/>
      <c r="K62" s="2"/>
      <c r="L62" s="2"/>
      <c r="M62" s="2"/>
      <c r="N62" s="2"/>
      <c r="O62" s="2"/>
      <c r="P62" s="3"/>
    </row>
    <row r="63" spans="1:16" ht="22.5">
      <c r="A63" s="11">
        <v>59</v>
      </c>
      <c r="B63" s="5" t="s">
        <v>34</v>
      </c>
      <c r="C63" s="6">
        <v>550000</v>
      </c>
      <c r="D63" s="5">
        <f>'926'!D62+6</f>
        <v>55</v>
      </c>
      <c r="E63" s="5">
        <v>10</v>
      </c>
      <c r="F63" s="7">
        <f>'91'!F62+'91'!G62</f>
        <v>197083.3333333333</v>
      </c>
      <c r="G63" s="7">
        <f t="shared" si="1"/>
        <v>55000</v>
      </c>
      <c r="H63" s="7">
        <f t="shared" si="0"/>
        <v>297916.6666666667</v>
      </c>
      <c r="I63" s="2"/>
      <c r="J63" s="2"/>
      <c r="K63" s="2"/>
      <c r="L63" s="2"/>
      <c r="M63" s="2"/>
      <c r="N63" s="2"/>
      <c r="O63" s="2"/>
      <c r="P63" s="3"/>
    </row>
    <row r="64" spans="1:16" ht="22.5">
      <c r="A64" s="11">
        <v>60</v>
      </c>
      <c r="B64" s="5" t="s">
        <v>19</v>
      </c>
      <c r="C64" s="6">
        <v>165000</v>
      </c>
      <c r="D64" s="5">
        <f>'926'!D63+6</f>
        <v>55</v>
      </c>
      <c r="E64" s="5">
        <v>4</v>
      </c>
      <c r="F64" s="7">
        <f>'91'!F63+'91'!G63</f>
        <v>147812.5</v>
      </c>
      <c r="G64" s="7">
        <v>17188</v>
      </c>
      <c r="H64" s="7">
        <v>0</v>
      </c>
      <c r="I64" s="2"/>
      <c r="J64" s="2"/>
      <c r="K64" s="2"/>
      <c r="L64" s="2"/>
      <c r="M64" s="2"/>
      <c r="N64" s="2"/>
      <c r="O64" s="2"/>
      <c r="P64" s="3"/>
    </row>
    <row r="65" spans="1:16" ht="22.5">
      <c r="A65" s="11">
        <v>61</v>
      </c>
      <c r="B65" s="5" t="s">
        <v>35</v>
      </c>
      <c r="C65" s="6">
        <f>1300000+5200000</f>
        <v>6500000</v>
      </c>
      <c r="D65" s="5">
        <f>'926'!D64+6</f>
        <v>55</v>
      </c>
      <c r="E65" s="5">
        <v>10</v>
      </c>
      <c r="F65" s="7">
        <f>'91'!F64+'91'!G64</f>
        <v>2329166.666666667</v>
      </c>
      <c r="G65" s="7">
        <f t="shared" si="1"/>
        <v>650000</v>
      </c>
      <c r="H65" s="7">
        <f t="shared" si="0"/>
        <v>3520833.333333333</v>
      </c>
      <c r="I65" s="2"/>
      <c r="J65" s="2"/>
      <c r="K65" s="2"/>
      <c r="L65" s="2"/>
      <c r="M65" s="2"/>
      <c r="N65" s="2"/>
      <c r="O65" s="2"/>
      <c r="P65" s="3"/>
    </row>
    <row r="66" spans="1:16" ht="22.5">
      <c r="A66" s="11">
        <v>62</v>
      </c>
      <c r="B66" s="5" t="s">
        <v>37</v>
      </c>
      <c r="C66" s="6">
        <v>3350000</v>
      </c>
      <c r="D66" s="5">
        <f>'926'!D65+6</f>
        <v>53</v>
      </c>
      <c r="E66" s="5">
        <v>10</v>
      </c>
      <c r="F66" s="7">
        <f>'91'!F65+'91'!G65</f>
        <v>1144583.3333333335</v>
      </c>
      <c r="G66" s="7">
        <f t="shared" si="1"/>
        <v>335000</v>
      </c>
      <c r="H66" s="7">
        <f t="shared" si="0"/>
        <v>1870416.6666666665</v>
      </c>
      <c r="I66" s="2"/>
      <c r="J66" s="2"/>
      <c r="K66" s="2"/>
      <c r="L66" s="2"/>
      <c r="M66" s="2"/>
      <c r="N66" s="2"/>
      <c r="O66" s="2"/>
      <c r="P66" s="3"/>
    </row>
    <row r="67" spans="1:16" ht="22.5">
      <c r="A67" s="11">
        <v>63</v>
      </c>
      <c r="B67" s="5" t="s">
        <v>63</v>
      </c>
      <c r="C67" s="6">
        <v>600000</v>
      </c>
      <c r="D67" s="5">
        <f>'926'!D67+6</f>
        <v>53</v>
      </c>
      <c r="E67" s="5">
        <v>10</v>
      </c>
      <c r="F67" s="7">
        <f>'91'!F67+'91'!G67</f>
        <v>205000</v>
      </c>
      <c r="G67" s="7">
        <f t="shared" si="1"/>
        <v>60000</v>
      </c>
      <c r="H67" s="7">
        <f t="shared" si="0"/>
        <v>335000</v>
      </c>
      <c r="I67" s="2"/>
      <c r="J67" s="2"/>
      <c r="K67" s="2"/>
      <c r="L67" s="2"/>
      <c r="M67" s="2"/>
      <c r="N67" s="2"/>
      <c r="O67" s="2"/>
      <c r="P67" s="3"/>
    </row>
    <row r="68" spans="1:16" ht="22.5">
      <c r="A68" s="11">
        <v>64</v>
      </c>
      <c r="B68" s="5" t="s">
        <v>38</v>
      </c>
      <c r="C68" s="6">
        <v>890000</v>
      </c>
      <c r="D68" s="5">
        <f>'926'!D68+6</f>
        <v>53</v>
      </c>
      <c r="E68" s="5">
        <v>10</v>
      </c>
      <c r="F68" s="7">
        <f>'91'!F68+'91'!G68</f>
        <v>304083.3333333334</v>
      </c>
      <c r="G68" s="7">
        <f t="shared" si="1"/>
        <v>89000</v>
      </c>
      <c r="H68" s="7">
        <f aca="true" t="shared" si="2" ref="H68:H129">C68-F68-G68</f>
        <v>496916.6666666666</v>
      </c>
      <c r="I68" s="2"/>
      <c r="J68" s="2"/>
      <c r="K68" s="2"/>
      <c r="L68" s="2"/>
      <c r="M68" s="2"/>
      <c r="N68" s="2"/>
      <c r="O68" s="2"/>
      <c r="P68" s="3"/>
    </row>
    <row r="69" spans="1:16" ht="22.5">
      <c r="A69" s="11">
        <v>65</v>
      </c>
      <c r="B69" s="7" t="s">
        <v>39</v>
      </c>
      <c r="C69" s="6">
        <v>35980000</v>
      </c>
      <c r="D69" s="5">
        <f>'926'!D69+6</f>
        <v>53</v>
      </c>
      <c r="E69" s="5">
        <v>10</v>
      </c>
      <c r="F69" s="7">
        <f>'91'!F69+'91'!G69</f>
        <v>12293166.666666668</v>
      </c>
      <c r="G69" s="7">
        <f aca="true" t="shared" si="3" ref="G69:G130">C69/E69</f>
        <v>3598000</v>
      </c>
      <c r="H69" s="7">
        <f t="shared" si="2"/>
        <v>20088833.333333332</v>
      </c>
      <c r="I69" s="2"/>
      <c r="J69" s="2"/>
      <c r="K69" s="2"/>
      <c r="L69" s="2"/>
      <c r="M69" s="2"/>
      <c r="N69" s="2"/>
      <c r="O69" s="2"/>
      <c r="P69" s="3"/>
    </row>
    <row r="70" spans="1:16" ht="22.5">
      <c r="A70" s="11">
        <v>66</v>
      </c>
      <c r="B70" s="7" t="s">
        <v>40</v>
      </c>
      <c r="C70" s="6">
        <v>1560000</v>
      </c>
      <c r="D70" s="5">
        <f>'926'!D70+6</f>
        <v>53</v>
      </c>
      <c r="E70" s="5">
        <v>10</v>
      </c>
      <c r="F70" s="7">
        <f>'91'!F70+'91'!G70</f>
        <v>533000</v>
      </c>
      <c r="G70" s="7">
        <f t="shared" si="3"/>
        <v>156000</v>
      </c>
      <c r="H70" s="7">
        <f t="shared" si="2"/>
        <v>871000</v>
      </c>
      <c r="I70" s="2"/>
      <c r="J70" s="2"/>
      <c r="K70" s="2"/>
      <c r="L70" s="2"/>
      <c r="M70" s="2"/>
      <c r="N70" s="2"/>
      <c r="O70" s="2"/>
      <c r="P70" s="3"/>
    </row>
    <row r="71" spans="1:16" ht="22.5">
      <c r="A71" s="11">
        <v>67</v>
      </c>
      <c r="B71" s="7" t="s">
        <v>40</v>
      </c>
      <c r="C71" s="6">
        <v>1560000</v>
      </c>
      <c r="D71" s="5">
        <f>'926'!D71+6</f>
        <v>53</v>
      </c>
      <c r="E71" s="5">
        <v>10</v>
      </c>
      <c r="F71" s="7">
        <f>'91'!F71+'91'!G71</f>
        <v>533000</v>
      </c>
      <c r="G71" s="7">
        <f t="shared" si="3"/>
        <v>156000</v>
      </c>
      <c r="H71" s="7">
        <f t="shared" si="2"/>
        <v>871000</v>
      </c>
      <c r="I71" s="2"/>
      <c r="J71" s="2"/>
      <c r="K71" s="2"/>
      <c r="L71" s="2"/>
      <c r="M71" s="2"/>
      <c r="N71" s="2"/>
      <c r="O71" s="2"/>
      <c r="P71" s="3"/>
    </row>
    <row r="72" spans="1:16" ht="22.5">
      <c r="A72" s="11">
        <v>68</v>
      </c>
      <c r="B72" s="7" t="s">
        <v>41</v>
      </c>
      <c r="C72" s="6">
        <v>14500000</v>
      </c>
      <c r="D72" s="5">
        <f>'926'!D72+6</f>
        <v>53</v>
      </c>
      <c r="E72" s="5">
        <v>10</v>
      </c>
      <c r="F72" s="7">
        <f>'91'!F72+'91'!G72</f>
        <v>4954166.666666666</v>
      </c>
      <c r="G72" s="7">
        <f t="shared" si="3"/>
        <v>1450000</v>
      </c>
      <c r="H72" s="7">
        <f t="shared" si="2"/>
        <v>8095833.333333334</v>
      </c>
      <c r="I72" s="2"/>
      <c r="J72" s="2"/>
      <c r="K72" s="2"/>
      <c r="L72" s="2"/>
      <c r="M72" s="2"/>
      <c r="N72" s="2"/>
      <c r="O72" s="2"/>
      <c r="P72" s="3"/>
    </row>
    <row r="73" spans="1:16" ht="22.5">
      <c r="A73" s="11">
        <v>69</v>
      </c>
      <c r="B73" s="7" t="s">
        <v>42</v>
      </c>
      <c r="C73" s="6">
        <v>1200000</v>
      </c>
      <c r="D73" s="5">
        <f>'926'!D73+6</f>
        <v>53</v>
      </c>
      <c r="E73" s="5">
        <v>10</v>
      </c>
      <c r="F73" s="7">
        <f>'91'!F73+'91'!G73</f>
        <v>410000</v>
      </c>
      <c r="G73" s="7">
        <f t="shared" si="3"/>
        <v>120000</v>
      </c>
      <c r="H73" s="7">
        <f t="shared" si="2"/>
        <v>670000</v>
      </c>
      <c r="I73" s="2"/>
      <c r="J73" s="2"/>
      <c r="K73" s="2"/>
      <c r="L73" s="2"/>
      <c r="M73" s="2"/>
      <c r="N73" s="2"/>
      <c r="O73" s="2"/>
      <c r="P73" s="3"/>
    </row>
    <row r="74" spans="1:16" ht="22.5">
      <c r="A74" s="11">
        <v>70</v>
      </c>
      <c r="B74" s="7" t="s">
        <v>42</v>
      </c>
      <c r="C74" s="6">
        <v>1200000</v>
      </c>
      <c r="D74" s="5">
        <f>'926'!D74+6</f>
        <v>53</v>
      </c>
      <c r="E74" s="5">
        <v>10</v>
      </c>
      <c r="F74" s="7">
        <f>'91'!F74+'91'!G74</f>
        <v>410000</v>
      </c>
      <c r="G74" s="7">
        <f t="shared" si="3"/>
        <v>120000</v>
      </c>
      <c r="H74" s="7">
        <f t="shared" si="2"/>
        <v>670000</v>
      </c>
      <c r="I74" s="2"/>
      <c r="J74" s="2"/>
      <c r="K74" s="2"/>
      <c r="L74" s="2"/>
      <c r="M74" s="2"/>
      <c r="N74" s="2"/>
      <c r="O74" s="2"/>
      <c r="P74" s="3"/>
    </row>
    <row r="75" spans="1:16" ht="22.5">
      <c r="A75" s="11">
        <v>71</v>
      </c>
      <c r="B75" s="7" t="s">
        <v>42</v>
      </c>
      <c r="C75" s="6">
        <v>1200000</v>
      </c>
      <c r="D75" s="5">
        <f>'926'!D75+6</f>
        <v>53</v>
      </c>
      <c r="E75" s="5">
        <v>10</v>
      </c>
      <c r="F75" s="7">
        <f>'91'!F75+'91'!G75</f>
        <v>410000</v>
      </c>
      <c r="G75" s="7">
        <f t="shared" si="3"/>
        <v>120000</v>
      </c>
      <c r="H75" s="7">
        <f t="shared" si="2"/>
        <v>670000</v>
      </c>
      <c r="I75" s="2"/>
      <c r="J75" s="2"/>
      <c r="K75" s="2"/>
      <c r="L75" s="2"/>
      <c r="M75" s="2"/>
      <c r="N75" s="2"/>
      <c r="O75" s="2"/>
      <c r="P75" s="3"/>
    </row>
    <row r="76" spans="1:16" ht="22.5">
      <c r="A76" s="11">
        <v>72</v>
      </c>
      <c r="B76" s="7" t="s">
        <v>42</v>
      </c>
      <c r="C76" s="6">
        <v>1200000</v>
      </c>
      <c r="D76" s="5">
        <f>'926'!D76+6</f>
        <v>53</v>
      </c>
      <c r="E76" s="5">
        <v>10</v>
      </c>
      <c r="F76" s="7">
        <f>'91'!F76+'91'!G76</f>
        <v>410000</v>
      </c>
      <c r="G76" s="7">
        <f t="shared" si="3"/>
        <v>120000</v>
      </c>
      <c r="H76" s="7">
        <f t="shared" si="2"/>
        <v>670000</v>
      </c>
      <c r="I76" s="2"/>
      <c r="J76" s="2"/>
      <c r="K76" s="2"/>
      <c r="L76" s="2"/>
      <c r="M76" s="2"/>
      <c r="N76" s="2"/>
      <c r="O76" s="2"/>
      <c r="P76" s="3"/>
    </row>
    <row r="77" spans="1:16" ht="22.5">
      <c r="A77" s="11">
        <v>73</v>
      </c>
      <c r="B77" s="7" t="s">
        <v>42</v>
      </c>
      <c r="C77" s="6">
        <v>1200000</v>
      </c>
      <c r="D77" s="5">
        <f>'926'!D77+6</f>
        <v>53</v>
      </c>
      <c r="E77" s="5">
        <v>10</v>
      </c>
      <c r="F77" s="7">
        <f>'91'!F77+'91'!G77</f>
        <v>410000</v>
      </c>
      <c r="G77" s="7">
        <f t="shared" si="3"/>
        <v>120000</v>
      </c>
      <c r="H77" s="7">
        <f t="shared" si="2"/>
        <v>670000</v>
      </c>
      <c r="I77" s="2"/>
      <c r="J77" s="2"/>
      <c r="K77" s="2"/>
      <c r="L77" s="2"/>
      <c r="M77" s="2"/>
      <c r="N77" s="2"/>
      <c r="O77" s="2"/>
      <c r="P77" s="3"/>
    </row>
    <row r="78" spans="1:16" ht="22.5">
      <c r="A78" s="11">
        <v>74</v>
      </c>
      <c r="B78" s="7" t="s">
        <v>42</v>
      </c>
      <c r="C78" s="6">
        <v>1200000</v>
      </c>
      <c r="D78" s="5">
        <f>'926'!D78+6</f>
        <v>53</v>
      </c>
      <c r="E78" s="5">
        <v>10</v>
      </c>
      <c r="F78" s="7">
        <f>'91'!F78+'91'!G78</f>
        <v>410000</v>
      </c>
      <c r="G78" s="7">
        <f t="shared" si="3"/>
        <v>120000</v>
      </c>
      <c r="H78" s="7">
        <f t="shared" si="2"/>
        <v>670000</v>
      </c>
      <c r="I78" s="2"/>
      <c r="J78" s="2"/>
      <c r="K78" s="2"/>
      <c r="L78" s="2"/>
      <c r="M78" s="2"/>
      <c r="N78" s="2"/>
      <c r="O78" s="2"/>
      <c r="P78" s="3"/>
    </row>
    <row r="79" spans="1:16" ht="22.5">
      <c r="A79" s="11">
        <v>75</v>
      </c>
      <c r="B79" s="7" t="s">
        <v>42</v>
      </c>
      <c r="C79" s="6">
        <v>1200000</v>
      </c>
      <c r="D79" s="5">
        <f>'926'!D79+6</f>
        <v>53</v>
      </c>
      <c r="E79" s="5">
        <v>10</v>
      </c>
      <c r="F79" s="7">
        <f>'91'!F79+'91'!G79</f>
        <v>410000</v>
      </c>
      <c r="G79" s="7">
        <f t="shared" si="3"/>
        <v>120000</v>
      </c>
      <c r="H79" s="7">
        <f t="shared" si="2"/>
        <v>670000</v>
      </c>
      <c r="I79" s="2"/>
      <c r="J79" s="2"/>
      <c r="K79" s="2"/>
      <c r="L79" s="2"/>
      <c r="M79" s="2"/>
      <c r="N79" s="2"/>
      <c r="O79" s="2"/>
      <c r="P79" s="3"/>
    </row>
    <row r="80" spans="1:16" ht="22.5">
      <c r="A80" s="11">
        <v>76</v>
      </c>
      <c r="B80" s="7" t="s">
        <v>43</v>
      </c>
      <c r="C80" s="6">
        <v>2200000</v>
      </c>
      <c r="D80" s="5">
        <f>'926'!D80+6</f>
        <v>53</v>
      </c>
      <c r="E80" s="5">
        <v>10</v>
      </c>
      <c r="F80" s="7">
        <f>'91'!F80+'91'!G80</f>
        <v>751666.6666666667</v>
      </c>
      <c r="G80" s="7">
        <f t="shared" si="3"/>
        <v>220000</v>
      </c>
      <c r="H80" s="7">
        <f t="shared" si="2"/>
        <v>1228333.3333333333</v>
      </c>
      <c r="I80" s="2"/>
      <c r="J80" s="2"/>
      <c r="K80" s="2"/>
      <c r="L80" s="2"/>
      <c r="M80" s="2"/>
      <c r="N80" s="2"/>
      <c r="O80" s="2"/>
      <c r="P80" s="3"/>
    </row>
    <row r="81" spans="1:16" ht="22.5">
      <c r="A81" s="11">
        <v>77</v>
      </c>
      <c r="B81" s="7" t="s">
        <v>44</v>
      </c>
      <c r="C81" s="6">
        <v>650000</v>
      </c>
      <c r="D81" s="5">
        <f>'926'!D81+6</f>
        <v>53</v>
      </c>
      <c r="E81" s="5">
        <v>10</v>
      </c>
      <c r="F81" s="7">
        <f>'91'!F81+'91'!G81</f>
        <v>222083.3333333333</v>
      </c>
      <c r="G81" s="7">
        <f t="shared" si="3"/>
        <v>65000</v>
      </c>
      <c r="H81" s="7">
        <f t="shared" si="2"/>
        <v>362916.6666666667</v>
      </c>
      <c r="I81" s="2"/>
      <c r="J81" s="2"/>
      <c r="K81" s="2"/>
      <c r="L81" s="2"/>
      <c r="M81" s="2"/>
      <c r="N81" s="2"/>
      <c r="O81" s="2"/>
      <c r="P81" s="3"/>
    </row>
    <row r="82" spans="1:16" ht="22.5">
      <c r="A82" s="11">
        <v>78</v>
      </c>
      <c r="B82" s="7" t="s">
        <v>44</v>
      </c>
      <c r="C82" s="6">
        <v>650000</v>
      </c>
      <c r="D82" s="5">
        <f>'926'!D82+6</f>
        <v>53</v>
      </c>
      <c r="E82" s="5">
        <v>10</v>
      </c>
      <c r="F82" s="7">
        <f>'91'!F82+'91'!G82</f>
        <v>222083.3333333333</v>
      </c>
      <c r="G82" s="7">
        <f t="shared" si="3"/>
        <v>65000</v>
      </c>
      <c r="H82" s="7">
        <f t="shared" si="2"/>
        <v>362916.6666666667</v>
      </c>
      <c r="I82" s="2"/>
      <c r="J82" s="2"/>
      <c r="K82" s="2"/>
      <c r="L82" s="2"/>
      <c r="M82" s="2"/>
      <c r="N82" s="2"/>
      <c r="O82" s="2"/>
      <c r="P82" s="3"/>
    </row>
    <row r="83" spans="1:16" ht="22.5">
      <c r="A83" s="11">
        <v>79</v>
      </c>
      <c r="B83" s="7" t="s">
        <v>44</v>
      </c>
      <c r="C83" s="6">
        <v>650000</v>
      </c>
      <c r="D83" s="5">
        <f>'926'!D83+6</f>
        <v>53</v>
      </c>
      <c r="E83" s="5">
        <v>10</v>
      </c>
      <c r="F83" s="7">
        <f>'91'!F83+'91'!G83</f>
        <v>222083.3333333333</v>
      </c>
      <c r="G83" s="7">
        <f t="shared" si="3"/>
        <v>65000</v>
      </c>
      <c r="H83" s="7">
        <f t="shared" si="2"/>
        <v>362916.6666666667</v>
      </c>
      <c r="I83" s="2"/>
      <c r="J83" s="2"/>
      <c r="K83" s="2"/>
      <c r="L83" s="2"/>
      <c r="M83" s="2"/>
      <c r="N83" s="2"/>
      <c r="O83" s="2"/>
      <c r="P83" s="3"/>
    </row>
    <row r="84" spans="1:16" ht="22.5">
      <c r="A84" s="11">
        <v>80</v>
      </c>
      <c r="B84" s="7" t="s">
        <v>44</v>
      </c>
      <c r="C84" s="6">
        <v>650000</v>
      </c>
      <c r="D84" s="5">
        <f>'926'!D84+6</f>
        <v>53</v>
      </c>
      <c r="E84" s="5">
        <v>10</v>
      </c>
      <c r="F84" s="7">
        <f>'91'!F84+'91'!G84</f>
        <v>222083.3333333333</v>
      </c>
      <c r="G84" s="7">
        <f t="shared" si="3"/>
        <v>65000</v>
      </c>
      <c r="H84" s="7">
        <f t="shared" si="2"/>
        <v>362916.6666666667</v>
      </c>
      <c r="I84" s="2"/>
      <c r="J84" s="2"/>
      <c r="K84" s="2"/>
      <c r="L84" s="2"/>
      <c r="M84" s="2"/>
      <c r="N84" s="2"/>
      <c r="O84" s="2"/>
      <c r="P84" s="3"/>
    </row>
    <row r="85" spans="1:16" ht="22.5">
      <c r="A85" s="11">
        <v>81</v>
      </c>
      <c r="B85" s="7" t="s">
        <v>45</v>
      </c>
      <c r="C85" s="6">
        <v>580000</v>
      </c>
      <c r="D85" s="5">
        <f>'926'!D85+6</f>
        <v>53</v>
      </c>
      <c r="E85" s="5">
        <v>10</v>
      </c>
      <c r="F85" s="7">
        <f>'91'!F85+'91'!G85</f>
        <v>198166.6666666667</v>
      </c>
      <c r="G85" s="7">
        <f t="shared" si="3"/>
        <v>58000</v>
      </c>
      <c r="H85" s="7">
        <f t="shared" si="2"/>
        <v>323833.3333333333</v>
      </c>
      <c r="I85" s="2"/>
      <c r="J85" s="2"/>
      <c r="K85" s="2"/>
      <c r="L85" s="2"/>
      <c r="M85" s="2"/>
      <c r="N85" s="2"/>
      <c r="O85" s="2"/>
      <c r="P85" s="3"/>
    </row>
    <row r="86" spans="1:16" ht="22.5">
      <c r="A86" s="11">
        <v>82</v>
      </c>
      <c r="B86" s="7" t="s">
        <v>45</v>
      </c>
      <c r="C86" s="6">
        <v>580000</v>
      </c>
      <c r="D86" s="5">
        <f>'926'!D86+6</f>
        <v>53</v>
      </c>
      <c r="E86" s="5">
        <v>10</v>
      </c>
      <c r="F86" s="7">
        <f>'91'!F86+'91'!G86</f>
        <v>198166.6666666667</v>
      </c>
      <c r="G86" s="7">
        <f t="shared" si="3"/>
        <v>58000</v>
      </c>
      <c r="H86" s="7">
        <f t="shared" si="2"/>
        <v>323833.3333333333</v>
      </c>
      <c r="I86" s="2"/>
      <c r="J86" s="2"/>
      <c r="K86" s="2"/>
      <c r="L86" s="2"/>
      <c r="M86" s="2"/>
      <c r="N86" s="2"/>
      <c r="O86" s="2"/>
      <c r="P86" s="3"/>
    </row>
    <row r="87" spans="1:16" ht="22.5">
      <c r="A87" s="11">
        <v>83</v>
      </c>
      <c r="B87" s="7" t="s">
        <v>45</v>
      </c>
      <c r="C87" s="6">
        <v>580000</v>
      </c>
      <c r="D87" s="5">
        <f>'926'!D87+6</f>
        <v>53</v>
      </c>
      <c r="E87" s="5">
        <v>10</v>
      </c>
      <c r="F87" s="7">
        <f>'91'!F87+'91'!G87</f>
        <v>198166.6666666667</v>
      </c>
      <c r="G87" s="7">
        <f t="shared" si="3"/>
        <v>58000</v>
      </c>
      <c r="H87" s="7">
        <f t="shared" si="2"/>
        <v>323833.3333333333</v>
      </c>
      <c r="I87" s="2"/>
      <c r="J87" s="2"/>
      <c r="K87" s="2"/>
      <c r="L87" s="2"/>
      <c r="M87" s="2"/>
      <c r="N87" s="2"/>
      <c r="O87" s="2"/>
      <c r="P87" s="3"/>
    </row>
    <row r="88" spans="1:16" ht="22.5">
      <c r="A88" s="11">
        <v>84</v>
      </c>
      <c r="B88" s="7" t="s">
        <v>45</v>
      </c>
      <c r="C88" s="6">
        <v>580000</v>
      </c>
      <c r="D88" s="5">
        <f>'926'!D88+6</f>
        <v>53</v>
      </c>
      <c r="E88" s="5">
        <v>10</v>
      </c>
      <c r="F88" s="7">
        <f>'91'!F88+'91'!G88</f>
        <v>198166.6666666667</v>
      </c>
      <c r="G88" s="7">
        <f t="shared" si="3"/>
        <v>58000</v>
      </c>
      <c r="H88" s="7">
        <f t="shared" si="2"/>
        <v>323833.3333333333</v>
      </c>
      <c r="I88" s="2"/>
      <c r="J88" s="2"/>
      <c r="K88" s="2"/>
      <c r="L88" s="2"/>
      <c r="M88" s="2"/>
      <c r="N88" s="2"/>
      <c r="O88" s="2"/>
      <c r="P88" s="3"/>
    </row>
    <row r="89" spans="1:16" ht="22.5">
      <c r="A89" s="11">
        <v>85</v>
      </c>
      <c r="B89" s="7" t="s">
        <v>46</v>
      </c>
      <c r="C89" s="6">
        <v>3500000</v>
      </c>
      <c r="D89" s="5">
        <f>'926'!D89+6</f>
        <v>53</v>
      </c>
      <c r="E89" s="5">
        <v>10</v>
      </c>
      <c r="F89" s="7">
        <f>'91'!F89+'91'!G89</f>
        <v>1195833.3333333335</v>
      </c>
      <c r="G89" s="7">
        <f t="shared" si="3"/>
        <v>350000</v>
      </c>
      <c r="H89" s="7">
        <f t="shared" si="2"/>
        <v>1954166.6666666665</v>
      </c>
      <c r="I89" s="2"/>
      <c r="J89" s="2"/>
      <c r="K89" s="2"/>
      <c r="L89" s="2"/>
      <c r="M89" s="2"/>
      <c r="N89" s="2"/>
      <c r="O89" s="2"/>
      <c r="P89" s="3"/>
    </row>
    <row r="90" spans="1:16" ht="22.5">
      <c r="A90" s="11">
        <v>86</v>
      </c>
      <c r="B90" s="7" t="s">
        <v>46</v>
      </c>
      <c r="C90" s="6">
        <v>3500000</v>
      </c>
      <c r="D90" s="5">
        <f>'926'!D90+6</f>
        <v>53</v>
      </c>
      <c r="E90" s="5">
        <v>10</v>
      </c>
      <c r="F90" s="7">
        <f>'91'!F90+'91'!G90</f>
        <v>1195833.3333333335</v>
      </c>
      <c r="G90" s="7">
        <f t="shared" si="3"/>
        <v>350000</v>
      </c>
      <c r="H90" s="7">
        <f t="shared" si="2"/>
        <v>1954166.6666666665</v>
      </c>
      <c r="I90" s="2"/>
      <c r="J90" s="2"/>
      <c r="K90" s="2"/>
      <c r="L90" s="2"/>
      <c r="M90" s="2"/>
      <c r="N90" s="2"/>
      <c r="O90" s="2"/>
      <c r="P90" s="3"/>
    </row>
    <row r="91" spans="1:16" ht="22.5">
      <c r="A91" s="11">
        <v>87</v>
      </c>
      <c r="B91" s="7" t="s">
        <v>46</v>
      </c>
      <c r="C91" s="6">
        <v>3500000</v>
      </c>
      <c r="D91" s="5">
        <f>'926'!D91+6</f>
        <v>53</v>
      </c>
      <c r="E91" s="5">
        <v>10</v>
      </c>
      <c r="F91" s="7">
        <f>'91'!F91+'91'!G91</f>
        <v>1195833.3333333335</v>
      </c>
      <c r="G91" s="7">
        <f t="shared" si="3"/>
        <v>350000</v>
      </c>
      <c r="H91" s="7">
        <f t="shared" si="2"/>
        <v>1954166.6666666665</v>
      </c>
      <c r="I91" s="2"/>
      <c r="J91" s="2"/>
      <c r="K91" s="2"/>
      <c r="L91" s="2"/>
      <c r="M91" s="2"/>
      <c r="N91" s="2"/>
      <c r="O91" s="2"/>
      <c r="P91" s="3"/>
    </row>
    <row r="92" spans="1:16" ht="22.5">
      <c r="A92" s="11">
        <v>88</v>
      </c>
      <c r="B92" s="7" t="s">
        <v>47</v>
      </c>
      <c r="C92" s="6">
        <v>850000</v>
      </c>
      <c r="D92" s="5">
        <f>'926'!D92+6</f>
        <v>53</v>
      </c>
      <c r="E92" s="5">
        <v>10</v>
      </c>
      <c r="F92" s="7">
        <f>'91'!F92+'91'!G92</f>
        <v>290416.6666666666</v>
      </c>
      <c r="G92" s="7">
        <f t="shared" si="3"/>
        <v>85000</v>
      </c>
      <c r="H92" s="7">
        <f t="shared" si="2"/>
        <v>474583.3333333334</v>
      </c>
      <c r="I92" s="2"/>
      <c r="J92" s="2"/>
      <c r="K92" s="2"/>
      <c r="L92" s="2"/>
      <c r="M92" s="2"/>
      <c r="N92" s="2"/>
      <c r="O92" s="2"/>
      <c r="P92" s="3"/>
    </row>
    <row r="93" spans="1:16" ht="22.5">
      <c r="A93" s="11">
        <v>89</v>
      </c>
      <c r="B93" s="7" t="s">
        <v>47</v>
      </c>
      <c r="C93" s="6">
        <v>850000</v>
      </c>
      <c r="D93" s="5">
        <f>'926'!D93+6</f>
        <v>53</v>
      </c>
      <c r="E93" s="5">
        <v>10</v>
      </c>
      <c r="F93" s="7">
        <f>'91'!F93+'91'!G93</f>
        <v>290416.6666666666</v>
      </c>
      <c r="G93" s="7">
        <f t="shared" si="3"/>
        <v>85000</v>
      </c>
      <c r="H93" s="7">
        <f t="shared" si="2"/>
        <v>474583.3333333334</v>
      </c>
      <c r="I93" s="2"/>
      <c r="J93" s="2"/>
      <c r="K93" s="2"/>
      <c r="L93" s="2"/>
      <c r="M93" s="2"/>
      <c r="N93" s="2"/>
      <c r="O93" s="2"/>
      <c r="P93" s="3"/>
    </row>
    <row r="94" spans="1:16" ht="22.5">
      <c r="A94" s="11">
        <v>90</v>
      </c>
      <c r="B94" s="7" t="s">
        <v>47</v>
      </c>
      <c r="C94" s="6">
        <v>850000</v>
      </c>
      <c r="D94" s="5">
        <f>'926'!D94+6</f>
        <v>53</v>
      </c>
      <c r="E94" s="5">
        <v>10</v>
      </c>
      <c r="F94" s="7">
        <f>'91'!F94+'91'!G94</f>
        <v>290416.6666666666</v>
      </c>
      <c r="G94" s="7">
        <f t="shared" si="3"/>
        <v>85000</v>
      </c>
      <c r="H94" s="7">
        <f t="shared" si="2"/>
        <v>474583.3333333334</v>
      </c>
      <c r="I94" s="2"/>
      <c r="J94" s="2"/>
      <c r="K94" s="2"/>
      <c r="L94" s="2"/>
      <c r="M94" s="2"/>
      <c r="N94" s="2"/>
      <c r="O94" s="2"/>
      <c r="P94" s="3"/>
    </row>
    <row r="95" spans="1:16" ht="22.5">
      <c r="A95" s="11">
        <v>91</v>
      </c>
      <c r="B95" s="7" t="s">
        <v>47</v>
      </c>
      <c r="C95" s="6">
        <v>850000</v>
      </c>
      <c r="D95" s="5">
        <f>'926'!D95+6</f>
        <v>53</v>
      </c>
      <c r="E95" s="5">
        <v>10</v>
      </c>
      <c r="F95" s="7">
        <f>'91'!F95+'91'!G95</f>
        <v>290416.6666666666</v>
      </c>
      <c r="G95" s="7">
        <f t="shared" si="3"/>
        <v>85000</v>
      </c>
      <c r="H95" s="7">
        <f t="shared" si="2"/>
        <v>474583.3333333334</v>
      </c>
      <c r="I95" s="2"/>
      <c r="J95" s="2"/>
      <c r="K95" s="2"/>
      <c r="L95" s="2"/>
      <c r="M95" s="2"/>
      <c r="N95" s="2"/>
      <c r="O95" s="2"/>
      <c r="P95" s="3"/>
    </row>
    <row r="96" spans="1:16" ht="22.5">
      <c r="A96" s="11">
        <v>92</v>
      </c>
      <c r="B96" s="7" t="s">
        <v>15</v>
      </c>
      <c r="C96" s="6">
        <v>595000</v>
      </c>
      <c r="D96" s="5">
        <f>'926'!D96+6</f>
        <v>53</v>
      </c>
      <c r="E96" s="5">
        <v>10</v>
      </c>
      <c r="F96" s="7">
        <f>'91'!F96+'91'!G96</f>
        <v>203291.6666666667</v>
      </c>
      <c r="G96" s="7">
        <f t="shared" si="3"/>
        <v>59500</v>
      </c>
      <c r="H96" s="7">
        <f t="shared" si="2"/>
        <v>332208.3333333333</v>
      </c>
      <c r="I96" s="2"/>
      <c r="J96" s="2"/>
      <c r="K96" s="2"/>
      <c r="L96" s="2"/>
      <c r="M96" s="2"/>
      <c r="N96" s="2"/>
      <c r="O96" s="2"/>
      <c r="P96" s="3"/>
    </row>
    <row r="97" spans="1:16" ht="22.5">
      <c r="A97" s="11">
        <v>93</v>
      </c>
      <c r="B97" s="7" t="s">
        <v>15</v>
      </c>
      <c r="C97" s="6">
        <v>595000</v>
      </c>
      <c r="D97" s="5">
        <f>'926'!D97+6</f>
        <v>53</v>
      </c>
      <c r="E97" s="5">
        <v>10</v>
      </c>
      <c r="F97" s="7">
        <f>'91'!F97+'91'!G97</f>
        <v>203291.6666666667</v>
      </c>
      <c r="G97" s="7">
        <f t="shared" si="3"/>
        <v>59500</v>
      </c>
      <c r="H97" s="7">
        <f t="shared" si="2"/>
        <v>332208.3333333333</v>
      </c>
      <c r="I97" s="2"/>
      <c r="J97" s="2"/>
      <c r="K97" s="2"/>
      <c r="L97" s="2"/>
      <c r="M97" s="2"/>
      <c r="N97" s="2"/>
      <c r="O97" s="2"/>
      <c r="P97" s="3"/>
    </row>
    <row r="98" spans="1:16" ht="22.5">
      <c r="A98" s="11">
        <v>94</v>
      </c>
      <c r="B98" s="7" t="s">
        <v>48</v>
      </c>
      <c r="C98" s="6">
        <v>195000</v>
      </c>
      <c r="D98" s="5">
        <f>'926'!D98+6</f>
        <v>53</v>
      </c>
      <c r="E98" s="5">
        <v>10</v>
      </c>
      <c r="F98" s="7">
        <f>'91'!F98+'91'!G98</f>
        <v>66625</v>
      </c>
      <c r="G98" s="7">
        <f t="shared" si="3"/>
        <v>19500</v>
      </c>
      <c r="H98" s="7">
        <f t="shared" si="2"/>
        <v>108875</v>
      </c>
      <c r="I98" s="2"/>
      <c r="J98" s="2"/>
      <c r="K98" s="2"/>
      <c r="L98" s="2"/>
      <c r="M98" s="2"/>
      <c r="N98" s="2"/>
      <c r="O98" s="2"/>
      <c r="P98" s="3"/>
    </row>
    <row r="99" spans="1:16" ht="22.5">
      <c r="A99" s="11">
        <v>95</v>
      </c>
      <c r="B99" s="7" t="s">
        <v>48</v>
      </c>
      <c r="C99" s="6">
        <v>195000</v>
      </c>
      <c r="D99" s="5">
        <f>'926'!D99+6</f>
        <v>53</v>
      </c>
      <c r="E99" s="5">
        <v>10</v>
      </c>
      <c r="F99" s="7">
        <f>'91'!F99+'91'!G99</f>
        <v>66625</v>
      </c>
      <c r="G99" s="7">
        <f t="shared" si="3"/>
        <v>19500</v>
      </c>
      <c r="H99" s="7">
        <f t="shared" si="2"/>
        <v>108875</v>
      </c>
      <c r="I99" s="2"/>
      <c r="J99" s="2"/>
      <c r="K99" s="2"/>
      <c r="L99" s="2"/>
      <c r="M99" s="2"/>
      <c r="N99" s="2"/>
      <c r="O99" s="2"/>
      <c r="P99" s="3"/>
    </row>
    <row r="100" spans="1:16" ht="22.5">
      <c r="A100" s="11">
        <v>96</v>
      </c>
      <c r="B100" s="7" t="s">
        <v>48</v>
      </c>
      <c r="C100" s="6">
        <v>195000</v>
      </c>
      <c r="D100" s="5">
        <f>'926'!D100+6</f>
        <v>53</v>
      </c>
      <c r="E100" s="5">
        <v>10</v>
      </c>
      <c r="F100" s="7">
        <f>'91'!F100+'91'!G100</f>
        <v>66625</v>
      </c>
      <c r="G100" s="7">
        <f t="shared" si="3"/>
        <v>19500</v>
      </c>
      <c r="H100" s="7">
        <f t="shared" si="2"/>
        <v>108875</v>
      </c>
      <c r="I100" s="2"/>
      <c r="J100" s="2"/>
      <c r="K100" s="2"/>
      <c r="L100" s="2"/>
      <c r="M100" s="2"/>
      <c r="N100" s="2"/>
      <c r="O100" s="2"/>
      <c r="P100" s="3"/>
    </row>
    <row r="101" spans="1:16" ht="22.5">
      <c r="A101" s="11">
        <v>97</v>
      </c>
      <c r="B101" s="7" t="s">
        <v>48</v>
      </c>
      <c r="C101" s="6">
        <v>195000</v>
      </c>
      <c r="D101" s="5">
        <f>'926'!D101+6</f>
        <v>53</v>
      </c>
      <c r="E101" s="5">
        <v>10</v>
      </c>
      <c r="F101" s="7">
        <f>'91'!F101+'91'!G101</f>
        <v>66625</v>
      </c>
      <c r="G101" s="7">
        <f t="shared" si="3"/>
        <v>19500</v>
      </c>
      <c r="H101" s="7">
        <f t="shared" si="2"/>
        <v>108875</v>
      </c>
      <c r="I101" s="2"/>
      <c r="J101" s="2"/>
      <c r="K101" s="2"/>
      <c r="L101" s="2"/>
      <c r="M101" s="2"/>
      <c r="N101" s="2"/>
      <c r="O101" s="2"/>
      <c r="P101" s="3"/>
    </row>
    <row r="102" spans="1:16" ht="22.5">
      <c r="A102" s="11">
        <v>98</v>
      </c>
      <c r="B102" s="7" t="s">
        <v>49</v>
      </c>
      <c r="C102" s="6">
        <v>840000</v>
      </c>
      <c r="D102" s="5">
        <f>'926'!D102+6</f>
        <v>53</v>
      </c>
      <c r="E102" s="5">
        <v>10</v>
      </c>
      <c r="F102" s="7">
        <f>'91'!F102+'91'!G102</f>
        <v>287000</v>
      </c>
      <c r="G102" s="7">
        <f t="shared" si="3"/>
        <v>84000</v>
      </c>
      <c r="H102" s="7">
        <f t="shared" si="2"/>
        <v>469000</v>
      </c>
      <c r="I102" s="2"/>
      <c r="J102" s="2"/>
      <c r="K102" s="2"/>
      <c r="L102" s="2"/>
      <c r="M102" s="2"/>
      <c r="N102" s="2"/>
      <c r="O102" s="2"/>
      <c r="P102" s="3"/>
    </row>
    <row r="103" spans="1:16" ht="22.5">
      <c r="A103" s="11">
        <v>99</v>
      </c>
      <c r="B103" s="7" t="s">
        <v>49</v>
      </c>
      <c r="C103" s="6">
        <v>840000</v>
      </c>
      <c r="D103" s="5">
        <f>'926'!D103+6</f>
        <v>53</v>
      </c>
      <c r="E103" s="5">
        <v>10</v>
      </c>
      <c r="F103" s="7">
        <f>'91'!F103+'91'!G103</f>
        <v>287000</v>
      </c>
      <c r="G103" s="7">
        <f t="shared" si="3"/>
        <v>84000</v>
      </c>
      <c r="H103" s="7">
        <f t="shared" si="2"/>
        <v>469000</v>
      </c>
      <c r="I103" s="2"/>
      <c r="J103" s="2"/>
      <c r="K103" s="2"/>
      <c r="L103" s="2"/>
      <c r="M103" s="2"/>
      <c r="N103" s="2"/>
      <c r="O103" s="2"/>
      <c r="P103" s="3"/>
    </row>
    <row r="104" spans="1:16" ht="22.5">
      <c r="A104" s="11">
        <v>100</v>
      </c>
      <c r="B104" s="7" t="s">
        <v>49</v>
      </c>
      <c r="C104" s="6">
        <v>840000</v>
      </c>
      <c r="D104" s="5">
        <f>'926'!D104+6</f>
        <v>53</v>
      </c>
      <c r="E104" s="5">
        <v>10</v>
      </c>
      <c r="F104" s="7">
        <f>'91'!F104+'91'!G104</f>
        <v>287000</v>
      </c>
      <c r="G104" s="7">
        <f t="shared" si="3"/>
        <v>84000</v>
      </c>
      <c r="H104" s="7">
        <f t="shared" si="2"/>
        <v>469000</v>
      </c>
      <c r="I104" s="2"/>
      <c r="J104" s="2"/>
      <c r="K104" s="2"/>
      <c r="L104" s="2"/>
      <c r="M104" s="2"/>
      <c r="N104" s="2"/>
      <c r="O104" s="2"/>
      <c r="P104" s="3"/>
    </row>
    <row r="105" spans="1:16" ht="22.5">
      <c r="A105" s="11">
        <v>101</v>
      </c>
      <c r="B105" s="7" t="s">
        <v>49</v>
      </c>
      <c r="C105" s="6">
        <v>840000</v>
      </c>
      <c r="D105" s="5">
        <f>'926'!D105+6</f>
        <v>53</v>
      </c>
      <c r="E105" s="5">
        <v>10</v>
      </c>
      <c r="F105" s="7">
        <f>'91'!F105+'91'!G105</f>
        <v>287000</v>
      </c>
      <c r="G105" s="7">
        <f t="shared" si="3"/>
        <v>84000</v>
      </c>
      <c r="H105" s="7">
        <f t="shared" si="2"/>
        <v>469000</v>
      </c>
      <c r="I105" s="2"/>
      <c r="J105" s="2"/>
      <c r="K105" s="2"/>
      <c r="L105" s="2"/>
      <c r="M105" s="2"/>
      <c r="N105" s="2"/>
      <c r="O105" s="2"/>
      <c r="P105" s="3"/>
    </row>
    <row r="106" spans="1:16" ht="22.5">
      <c r="A106" s="11">
        <v>102</v>
      </c>
      <c r="B106" s="7" t="s">
        <v>50</v>
      </c>
      <c r="C106" s="6">
        <v>200000</v>
      </c>
      <c r="D106" s="5">
        <f>'926'!D106+6</f>
        <v>53</v>
      </c>
      <c r="E106" s="5">
        <v>10</v>
      </c>
      <c r="F106" s="7">
        <f>'91'!F106+'91'!G106</f>
        <v>68333.33333333334</v>
      </c>
      <c r="G106" s="7">
        <f t="shared" si="3"/>
        <v>20000</v>
      </c>
      <c r="H106" s="7">
        <f t="shared" si="2"/>
        <v>111666.66666666666</v>
      </c>
      <c r="I106" s="2"/>
      <c r="J106" s="2"/>
      <c r="K106" s="2"/>
      <c r="L106" s="2"/>
      <c r="M106" s="2"/>
      <c r="N106" s="2"/>
      <c r="O106" s="2"/>
      <c r="P106" s="3"/>
    </row>
    <row r="107" spans="1:16" ht="22.5">
      <c r="A107" s="11">
        <v>103</v>
      </c>
      <c r="B107" s="7" t="s">
        <v>51</v>
      </c>
      <c r="C107" s="6">
        <v>200000</v>
      </c>
      <c r="D107" s="5">
        <f>'926'!D107+6</f>
        <v>53</v>
      </c>
      <c r="E107" s="5">
        <v>10</v>
      </c>
      <c r="F107" s="7">
        <f>'91'!F107+'91'!G107</f>
        <v>68333.33333333334</v>
      </c>
      <c r="G107" s="7">
        <f t="shared" si="3"/>
        <v>20000</v>
      </c>
      <c r="H107" s="7">
        <f t="shared" si="2"/>
        <v>111666.66666666666</v>
      </c>
      <c r="I107" s="2"/>
      <c r="J107" s="2"/>
      <c r="K107" s="2"/>
      <c r="L107" s="2"/>
      <c r="M107" s="2"/>
      <c r="N107" s="2"/>
      <c r="O107" s="2"/>
      <c r="P107" s="3"/>
    </row>
    <row r="108" spans="1:16" ht="22.5">
      <c r="A108" s="11">
        <v>104</v>
      </c>
      <c r="B108" s="7" t="s">
        <v>51</v>
      </c>
      <c r="C108" s="6">
        <v>200000</v>
      </c>
      <c r="D108" s="5">
        <f>'926'!D108+6</f>
        <v>53</v>
      </c>
      <c r="E108" s="5">
        <v>10</v>
      </c>
      <c r="F108" s="7">
        <f>'91'!F108+'91'!G108</f>
        <v>68333.33333333334</v>
      </c>
      <c r="G108" s="7">
        <f t="shared" si="3"/>
        <v>20000</v>
      </c>
      <c r="H108" s="7">
        <f t="shared" si="2"/>
        <v>111666.66666666666</v>
      </c>
      <c r="I108" s="2"/>
      <c r="J108" s="2"/>
      <c r="K108" s="2"/>
      <c r="L108" s="2"/>
      <c r="M108" s="2"/>
      <c r="N108" s="2"/>
      <c r="O108" s="2"/>
      <c r="P108" s="3"/>
    </row>
    <row r="109" spans="1:16" ht="22.5">
      <c r="A109" s="11">
        <v>105</v>
      </c>
      <c r="B109" s="7" t="s">
        <v>52</v>
      </c>
      <c r="C109" s="6">
        <v>2530000</v>
      </c>
      <c r="D109" s="5">
        <f>'926'!D109+6</f>
        <v>53</v>
      </c>
      <c r="E109" s="5">
        <v>10</v>
      </c>
      <c r="F109" s="7">
        <f>'91'!F109+'91'!G109</f>
        <v>864416.6666666667</v>
      </c>
      <c r="G109" s="7">
        <f t="shared" si="3"/>
        <v>253000</v>
      </c>
      <c r="H109" s="7">
        <f t="shared" si="2"/>
        <v>1412583.3333333333</v>
      </c>
      <c r="I109" s="2"/>
      <c r="J109" s="2"/>
      <c r="K109" s="2"/>
      <c r="L109" s="2"/>
      <c r="M109" s="2"/>
      <c r="N109" s="2"/>
      <c r="O109" s="2"/>
      <c r="P109" s="3"/>
    </row>
    <row r="110" spans="1:16" ht="22.5">
      <c r="A110" s="11">
        <v>106</v>
      </c>
      <c r="B110" s="7" t="s">
        <v>53</v>
      </c>
      <c r="C110" s="6">
        <v>3950000</v>
      </c>
      <c r="D110" s="5">
        <f>'926'!D110+6</f>
        <v>53</v>
      </c>
      <c r="E110" s="5">
        <v>10</v>
      </c>
      <c r="F110" s="7">
        <f>'91'!F110+'91'!G110</f>
        <v>1349583.3333333335</v>
      </c>
      <c r="G110" s="7">
        <f t="shared" si="3"/>
        <v>395000</v>
      </c>
      <c r="H110" s="7">
        <f t="shared" si="2"/>
        <v>2205416.6666666665</v>
      </c>
      <c r="I110" s="2"/>
      <c r="J110" s="2"/>
      <c r="K110" s="2"/>
      <c r="L110" s="2"/>
      <c r="M110" s="2"/>
      <c r="N110" s="2"/>
      <c r="O110" s="2"/>
      <c r="P110" s="3"/>
    </row>
    <row r="111" spans="1:16" ht="22.5">
      <c r="A111" s="11">
        <v>107</v>
      </c>
      <c r="B111" s="7" t="s">
        <v>54</v>
      </c>
      <c r="C111" s="6">
        <v>1800000</v>
      </c>
      <c r="D111" s="5">
        <f>'926'!D111+6</f>
        <v>53</v>
      </c>
      <c r="E111" s="5">
        <v>10</v>
      </c>
      <c r="F111" s="7">
        <f>'91'!F111+'91'!G111</f>
        <v>615000</v>
      </c>
      <c r="G111" s="7">
        <f t="shared" si="3"/>
        <v>180000</v>
      </c>
      <c r="H111" s="7">
        <f t="shared" si="2"/>
        <v>1005000</v>
      </c>
      <c r="I111" s="2"/>
      <c r="J111" s="2"/>
      <c r="K111" s="2"/>
      <c r="L111" s="2"/>
      <c r="M111" s="2"/>
      <c r="N111" s="2"/>
      <c r="O111" s="2"/>
      <c r="P111" s="3"/>
    </row>
    <row r="112" spans="1:16" ht="22.5">
      <c r="A112" s="11">
        <v>108</v>
      </c>
      <c r="B112" s="5" t="s">
        <v>8</v>
      </c>
      <c r="C112" s="6">
        <v>17100000</v>
      </c>
      <c r="D112" s="5">
        <f>'926'!D112+6</f>
        <v>52</v>
      </c>
      <c r="E112" s="5">
        <v>4</v>
      </c>
      <c r="F112" s="7">
        <f>'91'!F112+'91'!G112</f>
        <v>14250000</v>
      </c>
      <c r="G112" s="7">
        <v>2850000</v>
      </c>
      <c r="H112" s="7">
        <f t="shared" si="2"/>
        <v>0</v>
      </c>
      <c r="I112" s="2"/>
      <c r="J112" s="2"/>
      <c r="K112" s="2"/>
      <c r="L112" s="2"/>
      <c r="M112" s="2"/>
      <c r="N112" s="2"/>
      <c r="O112" s="2"/>
      <c r="P112" s="3"/>
    </row>
    <row r="113" spans="1:16" ht="22.5">
      <c r="A113" s="11">
        <v>109</v>
      </c>
      <c r="B113" s="7" t="s">
        <v>64</v>
      </c>
      <c r="C113" s="6">
        <v>30000000</v>
      </c>
      <c r="D113" s="5">
        <f>'926'!D114+6</f>
        <v>51</v>
      </c>
      <c r="E113" s="5">
        <v>10</v>
      </c>
      <c r="F113" s="7">
        <f>'91'!F114+'91'!G114</f>
        <v>9750000</v>
      </c>
      <c r="G113" s="7">
        <f t="shared" si="3"/>
        <v>3000000</v>
      </c>
      <c r="H113" s="7">
        <f t="shared" si="2"/>
        <v>17250000</v>
      </c>
      <c r="I113" s="2"/>
      <c r="J113" s="2"/>
      <c r="K113" s="2"/>
      <c r="L113" s="2"/>
      <c r="M113" s="2"/>
      <c r="N113" s="2"/>
      <c r="O113" s="2"/>
      <c r="P113" s="3"/>
    </row>
    <row r="114" spans="1:16" ht="22.5">
      <c r="A114" s="11">
        <v>110</v>
      </c>
      <c r="B114" s="7" t="s">
        <v>42</v>
      </c>
      <c r="C114" s="6">
        <v>7900000</v>
      </c>
      <c r="D114" s="5">
        <f>'926'!D115+6</f>
        <v>50</v>
      </c>
      <c r="E114" s="5">
        <v>10</v>
      </c>
      <c r="F114" s="7">
        <f>'91'!F115+'91'!G115</f>
        <v>2501666.6666666665</v>
      </c>
      <c r="G114" s="7">
        <f t="shared" si="3"/>
        <v>790000</v>
      </c>
      <c r="H114" s="7">
        <f t="shared" si="2"/>
        <v>4608333.333333334</v>
      </c>
      <c r="I114" s="2"/>
      <c r="J114" s="2"/>
      <c r="K114" s="2"/>
      <c r="L114" s="2"/>
      <c r="M114" s="2"/>
      <c r="N114" s="2"/>
      <c r="O114" s="2"/>
      <c r="P114" s="3"/>
    </row>
    <row r="115" spans="1:16" ht="22.5">
      <c r="A115" s="11">
        <v>111</v>
      </c>
      <c r="B115" s="7" t="s">
        <v>42</v>
      </c>
      <c r="C115" s="6">
        <v>7900000</v>
      </c>
      <c r="D115" s="5">
        <f>'926'!D116+6</f>
        <v>50</v>
      </c>
      <c r="E115" s="5">
        <v>10</v>
      </c>
      <c r="F115" s="7">
        <f>'91'!F116+'91'!G116</f>
        <v>2501666.6666666665</v>
      </c>
      <c r="G115" s="7">
        <f t="shared" si="3"/>
        <v>790000</v>
      </c>
      <c r="H115" s="7">
        <f t="shared" si="2"/>
        <v>4608333.333333334</v>
      </c>
      <c r="I115" s="2"/>
      <c r="J115" s="2"/>
      <c r="K115" s="2"/>
      <c r="L115" s="2"/>
      <c r="M115" s="2"/>
      <c r="N115" s="2"/>
      <c r="O115" s="2"/>
      <c r="P115" s="3"/>
    </row>
    <row r="116" spans="1:16" ht="22.5">
      <c r="A116" s="11">
        <v>112</v>
      </c>
      <c r="B116" s="5" t="s">
        <v>59</v>
      </c>
      <c r="C116" s="6">
        <v>3850000</v>
      </c>
      <c r="D116" s="5">
        <f>'926'!D117+6</f>
        <v>50</v>
      </c>
      <c r="E116" s="5">
        <v>4</v>
      </c>
      <c r="F116" s="7">
        <f>'91'!F117+'91'!G117</f>
        <v>3047916.6666666665</v>
      </c>
      <c r="G116" s="7">
        <v>802083</v>
      </c>
      <c r="H116" s="7">
        <f t="shared" si="2"/>
        <v>0.33333333348855376</v>
      </c>
      <c r="I116" s="2"/>
      <c r="J116" s="2"/>
      <c r="K116" s="2"/>
      <c r="L116" s="2"/>
      <c r="M116" s="2"/>
      <c r="N116" s="2"/>
      <c r="O116" s="2"/>
      <c r="P116" s="3"/>
    </row>
    <row r="117" spans="1:16" ht="22.5">
      <c r="A117" s="11">
        <v>113</v>
      </c>
      <c r="B117" s="7" t="s">
        <v>56</v>
      </c>
      <c r="C117" s="6">
        <v>3500000</v>
      </c>
      <c r="D117" s="5">
        <f>'926'!D118+6</f>
        <v>49</v>
      </c>
      <c r="E117" s="5">
        <v>10</v>
      </c>
      <c r="F117" s="7">
        <f>'91'!F118+'91'!G118</f>
        <v>1079166.6666666665</v>
      </c>
      <c r="G117" s="7">
        <f t="shared" si="3"/>
        <v>350000</v>
      </c>
      <c r="H117" s="7">
        <f t="shared" si="2"/>
        <v>2070833.3333333335</v>
      </c>
      <c r="I117" s="2"/>
      <c r="J117" s="2"/>
      <c r="K117" s="2"/>
      <c r="L117" s="2"/>
      <c r="M117" s="2"/>
      <c r="N117" s="2"/>
      <c r="O117" s="2"/>
      <c r="P117" s="3"/>
    </row>
    <row r="118" spans="1:16" ht="22.5">
      <c r="A118" s="11">
        <v>114</v>
      </c>
      <c r="B118" s="7" t="s">
        <v>55</v>
      </c>
      <c r="C118" s="6">
        <v>4550000</v>
      </c>
      <c r="D118" s="5">
        <f>'926'!D119+6</f>
        <v>49</v>
      </c>
      <c r="E118" s="5">
        <v>10</v>
      </c>
      <c r="F118" s="7">
        <f>'91'!F119+'91'!G119</f>
        <v>1402916.6666666667</v>
      </c>
      <c r="G118" s="7">
        <f t="shared" si="3"/>
        <v>455000</v>
      </c>
      <c r="H118" s="7">
        <f t="shared" si="2"/>
        <v>2692083.333333333</v>
      </c>
      <c r="I118" s="2"/>
      <c r="J118" s="2"/>
      <c r="K118" s="2"/>
      <c r="L118" s="2"/>
      <c r="M118" s="2"/>
      <c r="N118" s="2"/>
      <c r="O118" s="2"/>
      <c r="P118" s="3"/>
    </row>
    <row r="119" spans="1:16" ht="22.5">
      <c r="A119" s="11">
        <v>115</v>
      </c>
      <c r="B119" s="5" t="s">
        <v>9</v>
      </c>
      <c r="C119" s="6">
        <v>4766000</v>
      </c>
      <c r="D119" s="5">
        <f>'926'!D120+6</f>
        <v>49</v>
      </c>
      <c r="E119" s="5">
        <v>4</v>
      </c>
      <c r="F119" s="7">
        <f>'91'!F120+'91'!G120</f>
        <v>3673791.6666666665</v>
      </c>
      <c r="G119" s="7">
        <v>1092208</v>
      </c>
      <c r="H119" s="7">
        <f t="shared" si="2"/>
        <v>0.33333333348855376</v>
      </c>
      <c r="I119" s="2"/>
      <c r="J119" s="2"/>
      <c r="K119" s="2"/>
      <c r="L119" s="2"/>
      <c r="M119" s="2"/>
      <c r="N119" s="2"/>
      <c r="O119" s="2"/>
      <c r="P119" s="3"/>
    </row>
    <row r="120" spans="1:16" ht="22.5">
      <c r="A120" s="11">
        <v>116</v>
      </c>
      <c r="B120" s="7" t="s">
        <v>57</v>
      </c>
      <c r="C120" s="6">
        <v>1650000</v>
      </c>
      <c r="D120" s="5">
        <f>'926'!D121+6</f>
        <v>48</v>
      </c>
      <c r="E120" s="5">
        <v>10</v>
      </c>
      <c r="F120" s="7">
        <f>'91'!F121+'91'!G121</f>
        <v>495000</v>
      </c>
      <c r="G120" s="7">
        <f t="shared" si="3"/>
        <v>165000</v>
      </c>
      <c r="H120" s="7">
        <f t="shared" si="2"/>
        <v>990000</v>
      </c>
      <c r="I120" s="2"/>
      <c r="J120" s="2"/>
      <c r="K120" s="2"/>
      <c r="L120" s="2"/>
      <c r="M120" s="2"/>
      <c r="N120" s="2"/>
      <c r="O120" s="2"/>
      <c r="P120" s="3"/>
    </row>
    <row r="121" spans="1:16" ht="22.5">
      <c r="A121" s="11">
        <v>117</v>
      </c>
      <c r="B121" s="7" t="s">
        <v>58</v>
      </c>
      <c r="C121" s="6">
        <v>12350000</v>
      </c>
      <c r="D121" s="5">
        <f>'926'!D122+6</f>
        <v>48</v>
      </c>
      <c r="E121" s="5">
        <v>10</v>
      </c>
      <c r="F121" s="7">
        <f>'91'!F122+'91'!G122</f>
        <v>3705000</v>
      </c>
      <c r="G121" s="7">
        <f t="shared" si="3"/>
        <v>1235000</v>
      </c>
      <c r="H121" s="7">
        <f t="shared" si="2"/>
        <v>7410000</v>
      </c>
      <c r="I121" s="2"/>
      <c r="J121" s="2"/>
      <c r="K121" s="2"/>
      <c r="L121" s="2"/>
      <c r="M121" s="2"/>
      <c r="N121" s="2"/>
      <c r="O121" s="2"/>
      <c r="P121" s="3"/>
    </row>
    <row r="122" spans="1:16" ht="22.5">
      <c r="A122" s="11">
        <v>118</v>
      </c>
      <c r="B122" s="29" t="s">
        <v>75</v>
      </c>
      <c r="C122" s="30">
        <v>4500000</v>
      </c>
      <c r="D122" s="5">
        <f>'926'!D124+6</f>
        <v>42</v>
      </c>
      <c r="E122" s="31">
        <v>10</v>
      </c>
      <c r="F122" s="7">
        <f>'91'!F124+'91'!G124</f>
        <v>1125000</v>
      </c>
      <c r="G122" s="7">
        <f t="shared" si="3"/>
        <v>450000</v>
      </c>
      <c r="H122" s="7">
        <f t="shared" si="2"/>
        <v>2925000</v>
      </c>
      <c r="I122" s="32"/>
      <c r="J122" s="32"/>
      <c r="K122" s="32"/>
      <c r="L122" s="32"/>
      <c r="M122" s="32"/>
      <c r="N122" s="32"/>
      <c r="O122" s="32"/>
      <c r="P122" s="33"/>
    </row>
    <row r="123" spans="1:16" ht="22.5">
      <c r="A123" s="11">
        <v>119</v>
      </c>
      <c r="B123" s="29" t="s">
        <v>76</v>
      </c>
      <c r="C123" s="30">
        <v>1200000</v>
      </c>
      <c r="D123" s="5">
        <f>'926'!D125+6</f>
        <v>42</v>
      </c>
      <c r="E123" s="31">
        <v>10</v>
      </c>
      <c r="F123" s="7">
        <f>'91'!F125+'91'!G125</f>
        <v>300000</v>
      </c>
      <c r="G123" s="7">
        <f t="shared" si="3"/>
        <v>120000</v>
      </c>
      <c r="H123" s="7">
        <f t="shared" si="2"/>
        <v>780000</v>
      </c>
      <c r="I123" s="32"/>
      <c r="J123" s="32"/>
      <c r="K123" s="32"/>
      <c r="L123" s="32"/>
      <c r="M123" s="32"/>
      <c r="N123" s="32"/>
      <c r="O123" s="32"/>
      <c r="P123" s="33"/>
    </row>
    <row r="124" spans="1:16" ht="22.5">
      <c r="A124" s="11">
        <v>120</v>
      </c>
      <c r="B124" s="45" t="s">
        <v>84</v>
      </c>
      <c r="C124" s="30">
        <v>12000000</v>
      </c>
      <c r="D124" s="6">
        <f>'926'!D126+6</f>
        <v>41</v>
      </c>
      <c r="E124" s="30">
        <v>5</v>
      </c>
      <c r="F124" s="7">
        <f>'91'!F126+'91'!G126</f>
        <v>6000000</v>
      </c>
      <c r="G124" s="7">
        <f>C124/E124</f>
        <v>2400000</v>
      </c>
      <c r="H124" s="7">
        <f>C124-F124-G124</f>
        <v>3600000</v>
      </c>
      <c r="I124" s="32"/>
      <c r="J124" s="32"/>
      <c r="K124" s="32"/>
      <c r="L124" s="32"/>
      <c r="M124" s="32"/>
      <c r="N124" s="32"/>
      <c r="O124" s="32"/>
      <c r="P124" s="33"/>
    </row>
    <row r="125" spans="1:16" ht="22.5">
      <c r="A125" s="11">
        <v>121</v>
      </c>
      <c r="B125" s="29" t="s">
        <v>83</v>
      </c>
      <c r="C125" s="30">
        <v>342125000</v>
      </c>
      <c r="D125" s="5">
        <f>'926'!D127+6</f>
        <v>41</v>
      </c>
      <c r="E125" s="31">
        <v>10</v>
      </c>
      <c r="F125" s="7">
        <f>'91'!F127+'91'!G127</f>
        <v>85531250</v>
      </c>
      <c r="G125" s="7">
        <f t="shared" si="3"/>
        <v>34212500</v>
      </c>
      <c r="H125" s="7">
        <f t="shared" si="2"/>
        <v>222381250</v>
      </c>
      <c r="I125" s="32"/>
      <c r="J125" s="32"/>
      <c r="K125" s="32"/>
      <c r="L125" s="32"/>
      <c r="M125" s="32"/>
      <c r="N125" s="32"/>
      <c r="O125" s="32"/>
      <c r="P125" s="33"/>
    </row>
    <row r="126" spans="1:18" ht="22.5">
      <c r="A126" s="11">
        <v>122</v>
      </c>
      <c r="B126" s="31" t="s">
        <v>86</v>
      </c>
      <c r="C126" s="30">
        <v>4500000</v>
      </c>
      <c r="D126" s="5">
        <f>'926'!D128+6</f>
        <v>35</v>
      </c>
      <c r="E126" s="31">
        <v>10</v>
      </c>
      <c r="F126" s="7">
        <f>'91'!F128+'91'!G128</f>
        <v>862500</v>
      </c>
      <c r="G126" s="7">
        <f t="shared" si="3"/>
        <v>450000</v>
      </c>
      <c r="H126" s="7">
        <f t="shared" si="2"/>
        <v>3187500</v>
      </c>
      <c r="I126" s="32"/>
      <c r="J126" s="32"/>
      <c r="K126" s="32"/>
      <c r="L126" s="32"/>
      <c r="M126" s="32"/>
      <c r="N126" s="32"/>
      <c r="O126" s="32"/>
      <c r="P126" s="34"/>
      <c r="R126" s="37"/>
    </row>
    <row r="127" spans="1:18" ht="22.5">
      <c r="A127" s="11">
        <v>123</v>
      </c>
      <c r="B127" s="29" t="s">
        <v>87</v>
      </c>
      <c r="C127" s="30">
        <v>7130000</v>
      </c>
      <c r="D127" s="5">
        <f>'926'!D129+6</f>
        <v>35</v>
      </c>
      <c r="E127" s="31">
        <v>10</v>
      </c>
      <c r="F127" s="7">
        <f>'91'!F129+'91'!G129</f>
        <v>1366583.3333333335</v>
      </c>
      <c r="G127" s="7">
        <f t="shared" si="3"/>
        <v>713000</v>
      </c>
      <c r="H127" s="7">
        <f t="shared" si="2"/>
        <v>5050416.666666666</v>
      </c>
      <c r="I127" s="32"/>
      <c r="J127" s="32"/>
      <c r="K127" s="32"/>
      <c r="L127" s="32"/>
      <c r="M127" s="32"/>
      <c r="N127" s="32"/>
      <c r="O127" s="32"/>
      <c r="P127" s="34"/>
      <c r="R127" s="37"/>
    </row>
    <row r="128" spans="1:18" ht="22.5">
      <c r="A128" s="11">
        <v>124</v>
      </c>
      <c r="B128" s="29" t="s">
        <v>88</v>
      </c>
      <c r="C128" s="30">
        <v>6702800</v>
      </c>
      <c r="D128" s="5">
        <f>'926'!D130+6</f>
        <v>31</v>
      </c>
      <c r="E128" s="31">
        <v>4</v>
      </c>
      <c r="F128" s="7">
        <f>'91'!F130+'91'!G130</f>
        <v>2653191.6666666665</v>
      </c>
      <c r="G128" s="7">
        <f t="shared" si="3"/>
        <v>1675700</v>
      </c>
      <c r="H128" s="7">
        <f t="shared" si="2"/>
        <v>2373908.3333333335</v>
      </c>
      <c r="I128" s="32"/>
      <c r="J128" s="32"/>
      <c r="K128" s="32"/>
      <c r="L128" s="32"/>
      <c r="M128" s="32"/>
      <c r="N128" s="32"/>
      <c r="O128" s="32"/>
      <c r="P128" s="34"/>
      <c r="R128" s="37"/>
    </row>
    <row r="129" spans="1:18" ht="22.5">
      <c r="A129" s="11">
        <v>125</v>
      </c>
      <c r="B129" s="29" t="s">
        <v>83</v>
      </c>
      <c r="C129" s="30">
        <v>99000000</v>
      </c>
      <c r="D129" s="5">
        <f>'926'!D131+6</f>
        <v>31</v>
      </c>
      <c r="E129" s="31">
        <v>10</v>
      </c>
      <c r="F129" s="7">
        <f>'91'!F131+'91'!G131</f>
        <v>15675000</v>
      </c>
      <c r="G129" s="7">
        <f t="shared" si="3"/>
        <v>9900000</v>
      </c>
      <c r="H129" s="7">
        <f t="shared" si="2"/>
        <v>73425000</v>
      </c>
      <c r="I129" s="32"/>
      <c r="J129" s="32"/>
      <c r="K129" s="32"/>
      <c r="L129" s="32"/>
      <c r="M129" s="32"/>
      <c r="N129" s="32"/>
      <c r="O129" s="32"/>
      <c r="P129" s="34"/>
      <c r="R129" s="37"/>
    </row>
    <row r="130" spans="1:18" ht="22.5">
      <c r="A130" s="11">
        <v>126</v>
      </c>
      <c r="B130" s="29" t="s">
        <v>90</v>
      </c>
      <c r="C130" s="30">
        <v>114377400</v>
      </c>
      <c r="D130" s="5">
        <f>'926'!D132+6</f>
        <v>30</v>
      </c>
      <c r="E130" s="31">
        <v>4</v>
      </c>
      <c r="F130" s="7">
        <f>'91'!F132+'91'!G132</f>
        <v>42891525</v>
      </c>
      <c r="G130" s="7">
        <f t="shared" si="3"/>
        <v>28594350</v>
      </c>
      <c r="H130" s="7">
        <f aca="true" t="shared" si="4" ref="H130:H146">C130-F130-G130</f>
        <v>42891525</v>
      </c>
      <c r="I130" s="32"/>
      <c r="J130" s="32"/>
      <c r="K130" s="32"/>
      <c r="L130" s="32"/>
      <c r="M130" s="32"/>
      <c r="N130" s="32"/>
      <c r="O130" s="32"/>
      <c r="P130" s="34"/>
      <c r="R130" s="37"/>
    </row>
    <row r="131" spans="1:18" ht="22.5">
      <c r="A131" s="11">
        <v>127</v>
      </c>
      <c r="B131" s="29" t="s">
        <v>83</v>
      </c>
      <c r="C131" s="30">
        <v>99000000</v>
      </c>
      <c r="D131" s="5">
        <f>'926'!D133+6</f>
        <v>30</v>
      </c>
      <c r="E131" s="31">
        <v>10</v>
      </c>
      <c r="F131" s="7">
        <f>'91'!F133+'91'!G133</f>
        <v>14850000</v>
      </c>
      <c r="G131" s="7">
        <f aca="true" t="shared" si="5" ref="G131:G138">C131/E131</f>
        <v>9900000</v>
      </c>
      <c r="H131" s="7">
        <f t="shared" si="4"/>
        <v>74250000</v>
      </c>
      <c r="I131" s="32"/>
      <c r="J131" s="32"/>
      <c r="K131" s="32"/>
      <c r="L131" s="32"/>
      <c r="M131" s="32"/>
      <c r="N131" s="32"/>
      <c r="O131" s="32"/>
      <c r="P131" s="34"/>
      <c r="R131" s="37"/>
    </row>
    <row r="132" spans="1:18" ht="22.5">
      <c r="A132" s="11">
        <v>128</v>
      </c>
      <c r="B132" s="29" t="s">
        <v>87</v>
      </c>
      <c r="C132" s="30">
        <v>16010000</v>
      </c>
      <c r="D132" s="5">
        <f>'926'!D134+6</f>
        <v>28</v>
      </c>
      <c r="E132" s="31">
        <v>10</v>
      </c>
      <c r="F132" s="7">
        <f>'91'!F134+'91'!G134</f>
        <v>2134666.6666666665</v>
      </c>
      <c r="G132" s="7">
        <f t="shared" si="5"/>
        <v>1601000</v>
      </c>
      <c r="H132" s="7">
        <f t="shared" si="4"/>
        <v>12274333.333333334</v>
      </c>
      <c r="I132" s="32"/>
      <c r="J132" s="32"/>
      <c r="K132" s="32"/>
      <c r="L132" s="32"/>
      <c r="M132" s="32"/>
      <c r="N132" s="32"/>
      <c r="O132" s="32"/>
      <c r="P132" s="34"/>
      <c r="R132" s="37"/>
    </row>
    <row r="133" spans="1:18" ht="22.5">
      <c r="A133" s="11">
        <v>129</v>
      </c>
      <c r="B133" s="29" t="s">
        <v>83</v>
      </c>
      <c r="C133" s="30">
        <v>103600000</v>
      </c>
      <c r="D133" s="5">
        <f>'926'!D135+6</f>
        <v>23</v>
      </c>
      <c r="E133" s="31">
        <v>10</v>
      </c>
      <c r="F133" s="7">
        <f>'91'!F135+'91'!G135</f>
        <v>9496667</v>
      </c>
      <c r="G133" s="7">
        <f t="shared" si="5"/>
        <v>10360000</v>
      </c>
      <c r="H133" s="7">
        <f t="shared" si="4"/>
        <v>83743333</v>
      </c>
      <c r="I133" s="32"/>
      <c r="J133" s="32"/>
      <c r="K133" s="32"/>
      <c r="L133" s="32"/>
      <c r="M133" s="32"/>
      <c r="N133" s="32"/>
      <c r="O133" s="32"/>
      <c r="P133" s="34"/>
      <c r="R133" s="37"/>
    </row>
    <row r="134" spans="1:18" ht="22.5">
      <c r="A134" s="11">
        <v>130</v>
      </c>
      <c r="B134" s="29" t="s">
        <v>93</v>
      </c>
      <c r="C134" s="30">
        <v>37657000</v>
      </c>
      <c r="D134" s="5">
        <f>'926'!D136+6</f>
        <v>12</v>
      </c>
      <c r="E134" s="31">
        <v>10</v>
      </c>
      <c r="F134" s="7">
        <f>'91'!F136+'91'!G136</f>
        <v>0</v>
      </c>
      <c r="G134" s="7">
        <f t="shared" si="5"/>
        <v>3765700</v>
      </c>
      <c r="H134" s="7">
        <f t="shared" si="4"/>
        <v>33891300</v>
      </c>
      <c r="I134" s="32"/>
      <c r="J134" s="32"/>
      <c r="K134" s="32"/>
      <c r="L134" s="32"/>
      <c r="M134" s="32"/>
      <c r="N134" s="32"/>
      <c r="O134" s="32"/>
      <c r="P134" s="34"/>
      <c r="R134" s="37"/>
    </row>
    <row r="135" spans="1:18" ht="22.5">
      <c r="A135" s="11">
        <v>131</v>
      </c>
      <c r="B135" s="29" t="s">
        <v>94</v>
      </c>
      <c r="C135" s="30">
        <v>16900000</v>
      </c>
      <c r="D135" s="5">
        <f>'926'!D137+6</f>
        <v>12</v>
      </c>
      <c r="E135" s="31">
        <v>4</v>
      </c>
      <c r="F135" s="7">
        <f>'91'!F137+'91'!G137</f>
        <v>0</v>
      </c>
      <c r="G135" s="7">
        <f t="shared" si="5"/>
        <v>4225000</v>
      </c>
      <c r="H135" s="7">
        <f t="shared" si="4"/>
        <v>12675000</v>
      </c>
      <c r="I135" s="32"/>
      <c r="J135" s="32"/>
      <c r="K135" s="32"/>
      <c r="L135" s="32"/>
      <c r="M135" s="32"/>
      <c r="N135" s="32"/>
      <c r="O135" s="32"/>
      <c r="P135" s="34"/>
      <c r="R135" s="37"/>
    </row>
    <row r="136" spans="1:18" ht="22.5">
      <c r="A136" s="11">
        <v>132</v>
      </c>
      <c r="B136" s="29" t="s">
        <v>95</v>
      </c>
      <c r="C136" s="30">
        <v>17100000</v>
      </c>
      <c r="D136" s="5">
        <f>'926'!D138+6</f>
        <v>12</v>
      </c>
      <c r="E136" s="31">
        <v>4</v>
      </c>
      <c r="F136" s="7">
        <f>'91'!F138+'91'!G138</f>
        <v>0</v>
      </c>
      <c r="G136" s="7">
        <f t="shared" si="5"/>
        <v>4275000</v>
      </c>
      <c r="H136" s="7">
        <f t="shared" si="4"/>
        <v>12825000</v>
      </c>
      <c r="I136" s="32"/>
      <c r="J136" s="32"/>
      <c r="K136" s="32"/>
      <c r="L136" s="32"/>
      <c r="M136" s="32"/>
      <c r="N136" s="32"/>
      <c r="O136" s="32"/>
      <c r="P136" s="34"/>
      <c r="R136" s="37"/>
    </row>
    <row r="137" spans="1:18" ht="22.5">
      <c r="A137" s="11">
        <v>133</v>
      </c>
      <c r="B137" s="29" t="s">
        <v>96</v>
      </c>
      <c r="C137" s="30">
        <v>17100000</v>
      </c>
      <c r="D137" s="5">
        <f>'926'!D139+6</f>
        <v>12</v>
      </c>
      <c r="E137" s="31">
        <v>4</v>
      </c>
      <c r="F137" s="7">
        <f>'91'!F139+'91'!G139</f>
        <v>0</v>
      </c>
      <c r="G137" s="7">
        <f t="shared" si="5"/>
        <v>4275000</v>
      </c>
      <c r="H137" s="7">
        <f t="shared" si="4"/>
        <v>12825000</v>
      </c>
      <c r="I137" s="32"/>
      <c r="J137" s="32"/>
      <c r="K137" s="32"/>
      <c r="L137" s="32"/>
      <c r="M137" s="32"/>
      <c r="N137" s="32"/>
      <c r="O137" s="32"/>
      <c r="P137" s="34"/>
      <c r="R137" s="37"/>
    </row>
    <row r="138" spans="1:18" ht="22.5">
      <c r="A138" s="11">
        <v>134</v>
      </c>
      <c r="B138" s="29" t="s">
        <v>97</v>
      </c>
      <c r="C138" s="30">
        <v>4550000</v>
      </c>
      <c r="D138" s="5">
        <f>'926'!D140+6</f>
        <v>12</v>
      </c>
      <c r="E138" s="31">
        <v>4</v>
      </c>
      <c r="F138" s="7">
        <f>'91'!F140+'91'!G140</f>
        <v>0</v>
      </c>
      <c r="G138" s="7">
        <f t="shared" si="5"/>
        <v>1137500</v>
      </c>
      <c r="H138" s="7">
        <f t="shared" si="4"/>
        <v>3412500</v>
      </c>
      <c r="I138" s="32"/>
      <c r="J138" s="32"/>
      <c r="K138" s="32"/>
      <c r="L138" s="32"/>
      <c r="M138" s="32"/>
      <c r="N138" s="32"/>
      <c r="O138" s="32"/>
      <c r="P138" s="34"/>
      <c r="R138" s="37"/>
    </row>
    <row r="139" spans="1:18" ht="22.5">
      <c r="A139" s="11">
        <v>135</v>
      </c>
      <c r="B139" s="29" t="s">
        <v>100</v>
      </c>
      <c r="C139" s="30">
        <v>15950000</v>
      </c>
      <c r="D139" s="5">
        <f>'926'!D142+6</f>
        <v>10</v>
      </c>
      <c r="E139" s="31">
        <v>10</v>
      </c>
      <c r="F139" s="7">
        <v>0</v>
      </c>
      <c r="G139" s="7">
        <f>C139/E139*D139/12</f>
        <v>1329166.6666666667</v>
      </c>
      <c r="H139" s="7">
        <f t="shared" si="4"/>
        <v>14620833.333333334</v>
      </c>
      <c r="I139" s="32"/>
      <c r="J139" s="32"/>
      <c r="K139" s="32"/>
      <c r="L139" s="32"/>
      <c r="M139" s="32"/>
      <c r="N139" s="32"/>
      <c r="O139" s="32"/>
      <c r="P139" s="34"/>
      <c r="R139" s="37"/>
    </row>
    <row r="140" spans="1:18" ht="22.5">
      <c r="A140" s="11">
        <v>136</v>
      </c>
      <c r="B140" s="29" t="s">
        <v>13</v>
      </c>
      <c r="C140" s="30">
        <v>7600000</v>
      </c>
      <c r="D140" s="5">
        <f>'926'!D143+6</f>
        <v>10</v>
      </c>
      <c r="E140" s="31">
        <v>10</v>
      </c>
      <c r="F140" s="7">
        <v>0</v>
      </c>
      <c r="G140" s="7">
        <f aca="true" t="shared" si="6" ref="G140:G146">C140/E140*D140/12</f>
        <v>633333.3333333334</v>
      </c>
      <c r="H140" s="7">
        <f t="shared" si="4"/>
        <v>6966666.666666667</v>
      </c>
      <c r="I140" s="32"/>
      <c r="J140" s="32"/>
      <c r="K140" s="32"/>
      <c r="L140" s="32"/>
      <c r="M140" s="32"/>
      <c r="N140" s="32"/>
      <c r="O140" s="32"/>
      <c r="P140" s="34"/>
      <c r="R140" s="37"/>
    </row>
    <row r="141" spans="1:18" ht="22.5">
      <c r="A141" s="11">
        <v>137</v>
      </c>
      <c r="B141" s="29" t="s">
        <v>96</v>
      </c>
      <c r="C141" s="30">
        <v>21430000</v>
      </c>
      <c r="D141" s="5">
        <f>'926'!D144+6</f>
        <v>9</v>
      </c>
      <c r="E141" s="31">
        <v>4</v>
      </c>
      <c r="F141" s="7">
        <v>0</v>
      </c>
      <c r="G141" s="7">
        <f t="shared" si="6"/>
        <v>4018125</v>
      </c>
      <c r="H141" s="7">
        <f t="shared" si="4"/>
        <v>17411875</v>
      </c>
      <c r="I141" s="32"/>
      <c r="J141" s="32"/>
      <c r="K141" s="32"/>
      <c r="L141" s="32"/>
      <c r="M141" s="32"/>
      <c r="N141" s="32"/>
      <c r="O141" s="32"/>
      <c r="P141" s="34"/>
      <c r="R141" s="37"/>
    </row>
    <row r="142" spans="1:18" ht="22.5">
      <c r="A142" s="11">
        <v>138</v>
      </c>
      <c r="B142" s="29" t="s">
        <v>101</v>
      </c>
      <c r="C142" s="30">
        <v>3400000</v>
      </c>
      <c r="D142" s="5">
        <f>'926'!D145+6</f>
        <v>8</v>
      </c>
      <c r="E142" s="31">
        <v>4</v>
      </c>
      <c r="F142" s="7">
        <f>'91'!F145+'91'!G145</f>
        <v>0</v>
      </c>
      <c r="G142" s="7">
        <f t="shared" si="6"/>
        <v>566666.6666666666</v>
      </c>
      <c r="H142" s="7">
        <f t="shared" si="4"/>
        <v>2833333.3333333335</v>
      </c>
      <c r="I142" s="32"/>
      <c r="J142" s="32"/>
      <c r="K142" s="32"/>
      <c r="L142" s="32"/>
      <c r="M142" s="32"/>
      <c r="N142" s="32"/>
      <c r="O142" s="32"/>
      <c r="P142" s="34"/>
      <c r="R142" s="37"/>
    </row>
    <row r="143" spans="1:18" ht="22.5">
      <c r="A143" s="11">
        <v>139</v>
      </c>
      <c r="B143" s="29" t="s">
        <v>102</v>
      </c>
      <c r="C143" s="30">
        <v>2200000</v>
      </c>
      <c r="D143" s="5">
        <f>'926'!D146+6</f>
        <v>8</v>
      </c>
      <c r="E143" s="31">
        <v>4</v>
      </c>
      <c r="F143" s="7">
        <v>0</v>
      </c>
      <c r="G143" s="7">
        <f t="shared" si="6"/>
        <v>366666.6666666667</v>
      </c>
      <c r="H143" s="7">
        <f t="shared" si="4"/>
        <v>1833333.3333333333</v>
      </c>
      <c r="I143" s="32"/>
      <c r="J143" s="32"/>
      <c r="K143" s="32"/>
      <c r="L143" s="32"/>
      <c r="M143" s="32"/>
      <c r="N143" s="32"/>
      <c r="O143" s="32"/>
      <c r="P143" s="34"/>
      <c r="R143" s="37"/>
    </row>
    <row r="144" spans="1:18" ht="22.5">
      <c r="A144" s="11">
        <v>140</v>
      </c>
      <c r="B144" s="29" t="s">
        <v>103</v>
      </c>
      <c r="C144" s="30">
        <v>77760000</v>
      </c>
      <c r="D144" s="5">
        <f>'926'!D147+6</f>
        <v>7</v>
      </c>
      <c r="E144" s="31">
        <v>4</v>
      </c>
      <c r="F144" s="7">
        <f>'91'!F147+'91'!G147</f>
        <v>0</v>
      </c>
      <c r="G144" s="7">
        <f t="shared" si="6"/>
        <v>11340000</v>
      </c>
      <c r="H144" s="7">
        <f t="shared" si="4"/>
        <v>66420000</v>
      </c>
      <c r="I144" s="32"/>
      <c r="J144" s="32"/>
      <c r="K144" s="32"/>
      <c r="L144" s="32"/>
      <c r="M144" s="32"/>
      <c r="N144" s="32"/>
      <c r="O144" s="32"/>
      <c r="P144" s="34"/>
      <c r="R144" s="37"/>
    </row>
    <row r="145" spans="1:18" ht="22.5">
      <c r="A145" s="11">
        <v>141</v>
      </c>
      <c r="B145" s="29" t="s">
        <v>96</v>
      </c>
      <c r="C145" s="30">
        <v>38840000</v>
      </c>
      <c r="D145" s="5">
        <f>'926'!D148+6</f>
        <v>7</v>
      </c>
      <c r="E145" s="31">
        <v>4</v>
      </c>
      <c r="F145" s="7">
        <v>0</v>
      </c>
      <c r="G145" s="7">
        <f t="shared" si="6"/>
        <v>5664166.666666667</v>
      </c>
      <c r="H145" s="7">
        <f t="shared" si="4"/>
        <v>33175833.333333332</v>
      </c>
      <c r="I145" s="32"/>
      <c r="J145" s="32"/>
      <c r="K145" s="32"/>
      <c r="L145" s="32"/>
      <c r="M145" s="32"/>
      <c r="N145" s="32"/>
      <c r="O145" s="32"/>
      <c r="P145" s="34"/>
      <c r="R145" s="37"/>
    </row>
    <row r="146" spans="1:18" ht="22.5">
      <c r="A146" s="11">
        <v>142</v>
      </c>
      <c r="B146" s="29" t="s">
        <v>104</v>
      </c>
      <c r="C146" s="30">
        <v>8600000</v>
      </c>
      <c r="D146" s="5">
        <f>'926'!D149+6</f>
        <v>7</v>
      </c>
      <c r="E146" s="31">
        <v>4</v>
      </c>
      <c r="F146" s="7">
        <v>0</v>
      </c>
      <c r="G146" s="7">
        <f t="shared" si="6"/>
        <v>1254166.6666666667</v>
      </c>
      <c r="H146" s="7">
        <f t="shared" si="4"/>
        <v>7345833.333333333</v>
      </c>
      <c r="I146" s="32"/>
      <c r="J146" s="32"/>
      <c r="K146" s="32"/>
      <c r="L146" s="32"/>
      <c r="M146" s="32"/>
      <c r="N146" s="32"/>
      <c r="O146" s="32"/>
      <c r="P146" s="34"/>
      <c r="R146" s="37"/>
    </row>
    <row r="147" spans="1:18" ht="22.5">
      <c r="A147" s="11">
        <v>143</v>
      </c>
      <c r="B147" s="29" t="s">
        <v>96</v>
      </c>
      <c r="C147" s="30">
        <v>385870000</v>
      </c>
      <c r="D147" s="31">
        <v>5</v>
      </c>
      <c r="E147" s="31">
        <v>4</v>
      </c>
      <c r="F147" s="29">
        <v>0</v>
      </c>
      <c r="G147" s="7">
        <f aca="true" t="shared" si="7" ref="G147:G153">C147/E147*D147/12</f>
        <v>40194791.666666664</v>
      </c>
      <c r="H147" s="7">
        <f aca="true" t="shared" si="8" ref="H147:H153">C147-F147-G147</f>
        <v>345675208.3333333</v>
      </c>
      <c r="I147" s="32"/>
      <c r="J147" s="32"/>
      <c r="K147" s="32"/>
      <c r="L147" s="32"/>
      <c r="M147" s="32"/>
      <c r="N147" s="32"/>
      <c r="O147" s="32"/>
      <c r="P147" s="34"/>
      <c r="R147" s="37"/>
    </row>
    <row r="148" spans="1:18" ht="22.5">
      <c r="A148" s="11">
        <v>144</v>
      </c>
      <c r="B148" s="29" t="s">
        <v>107</v>
      </c>
      <c r="C148" s="30">
        <v>23183200</v>
      </c>
      <c r="D148" s="31">
        <v>5</v>
      </c>
      <c r="E148" s="31">
        <v>4</v>
      </c>
      <c r="F148" s="29">
        <v>0</v>
      </c>
      <c r="G148" s="7">
        <f t="shared" si="7"/>
        <v>2414916.6666666665</v>
      </c>
      <c r="H148" s="7">
        <f t="shared" si="8"/>
        <v>20768283.333333332</v>
      </c>
      <c r="I148" s="32"/>
      <c r="J148" s="32"/>
      <c r="K148" s="32"/>
      <c r="L148" s="32"/>
      <c r="M148" s="32"/>
      <c r="N148" s="32"/>
      <c r="O148" s="32"/>
      <c r="P148" s="34"/>
      <c r="R148" s="37"/>
    </row>
    <row r="149" spans="1:18" ht="22.5">
      <c r="A149" s="11">
        <v>145</v>
      </c>
      <c r="B149" s="29" t="s">
        <v>108</v>
      </c>
      <c r="C149" s="30">
        <v>34450000</v>
      </c>
      <c r="D149" s="31">
        <v>4</v>
      </c>
      <c r="E149" s="31">
        <v>10</v>
      </c>
      <c r="F149" s="29">
        <v>0</v>
      </c>
      <c r="G149" s="7">
        <f t="shared" si="7"/>
        <v>1148333.3333333333</v>
      </c>
      <c r="H149" s="7">
        <f t="shared" si="8"/>
        <v>33301666.666666668</v>
      </c>
      <c r="I149" s="32"/>
      <c r="J149" s="32"/>
      <c r="K149" s="32"/>
      <c r="L149" s="32"/>
      <c r="M149" s="32"/>
      <c r="N149" s="32"/>
      <c r="O149" s="32"/>
      <c r="P149" s="34"/>
      <c r="R149" s="37"/>
    </row>
    <row r="150" spans="1:18" ht="22.5">
      <c r="A150" s="11">
        <v>146</v>
      </c>
      <c r="B150" s="29" t="s">
        <v>93</v>
      </c>
      <c r="C150" s="30">
        <v>11500000</v>
      </c>
      <c r="D150" s="31">
        <v>4</v>
      </c>
      <c r="E150" s="31">
        <v>4</v>
      </c>
      <c r="F150" s="29">
        <v>0</v>
      </c>
      <c r="G150" s="7">
        <f t="shared" si="7"/>
        <v>958333.3333333334</v>
      </c>
      <c r="H150" s="7">
        <f t="shared" si="8"/>
        <v>10541666.666666666</v>
      </c>
      <c r="I150" s="32"/>
      <c r="J150" s="32"/>
      <c r="K150" s="32"/>
      <c r="L150" s="32"/>
      <c r="M150" s="32"/>
      <c r="N150" s="32"/>
      <c r="O150" s="32"/>
      <c r="P150" s="34"/>
      <c r="R150" s="37"/>
    </row>
    <row r="151" spans="1:18" ht="22.5">
      <c r="A151" s="11">
        <v>147</v>
      </c>
      <c r="B151" s="29" t="s">
        <v>110</v>
      </c>
      <c r="C151" s="30">
        <v>71338000</v>
      </c>
      <c r="D151" s="31">
        <v>4</v>
      </c>
      <c r="E151" s="31">
        <v>4</v>
      </c>
      <c r="F151" s="29">
        <v>0</v>
      </c>
      <c r="G151" s="7">
        <f t="shared" si="7"/>
        <v>5944833.333333333</v>
      </c>
      <c r="H151" s="7">
        <f t="shared" si="8"/>
        <v>65393166.666666664</v>
      </c>
      <c r="I151" s="32"/>
      <c r="J151" s="32"/>
      <c r="K151" s="32"/>
      <c r="L151" s="32"/>
      <c r="M151" s="32"/>
      <c r="N151" s="32"/>
      <c r="O151" s="32"/>
      <c r="P151" s="34"/>
      <c r="R151" s="37"/>
    </row>
    <row r="152" spans="1:18" ht="22.5">
      <c r="A152" s="11">
        <v>148</v>
      </c>
      <c r="B152" s="29" t="s">
        <v>87</v>
      </c>
      <c r="C152" s="30">
        <v>19150000</v>
      </c>
      <c r="D152" s="31">
        <v>4</v>
      </c>
      <c r="E152" s="31">
        <v>10</v>
      </c>
      <c r="F152" s="29">
        <v>0</v>
      </c>
      <c r="G152" s="29">
        <f t="shared" si="7"/>
        <v>638333.3333333334</v>
      </c>
      <c r="H152" s="29">
        <f t="shared" si="8"/>
        <v>18511666.666666668</v>
      </c>
      <c r="I152" s="32"/>
      <c r="J152" s="32"/>
      <c r="K152" s="32"/>
      <c r="L152" s="32"/>
      <c r="M152" s="32"/>
      <c r="N152" s="32"/>
      <c r="O152" s="32"/>
      <c r="P152" s="34"/>
      <c r="R152" s="37"/>
    </row>
    <row r="153" spans="1:18" ht="22.5">
      <c r="A153" s="11">
        <v>149</v>
      </c>
      <c r="B153" s="29" t="s">
        <v>87</v>
      </c>
      <c r="C153" s="30">
        <v>19150000</v>
      </c>
      <c r="D153" s="31">
        <v>4</v>
      </c>
      <c r="E153" s="31">
        <v>10</v>
      </c>
      <c r="F153" s="29">
        <v>0</v>
      </c>
      <c r="G153" s="29">
        <f t="shared" si="7"/>
        <v>638333.3333333334</v>
      </c>
      <c r="H153" s="29">
        <f t="shared" si="8"/>
        <v>18511666.666666668</v>
      </c>
      <c r="I153" s="32"/>
      <c r="J153" s="32"/>
      <c r="K153" s="32"/>
      <c r="L153" s="32"/>
      <c r="M153" s="32"/>
      <c r="N153" s="32"/>
      <c r="O153" s="32"/>
      <c r="P153" s="34"/>
      <c r="R153" s="37"/>
    </row>
    <row r="154" spans="1:16" ht="23.25" thickBot="1">
      <c r="A154" s="61"/>
      <c r="B154" s="62"/>
      <c r="C154" s="9">
        <f aca="true" t="shared" si="9" ref="C154:H154">SUM(C5:C153)</f>
        <v>1956431400</v>
      </c>
      <c r="D154" s="9">
        <f t="shared" si="9"/>
        <v>7028</v>
      </c>
      <c r="E154" s="9">
        <f t="shared" si="9"/>
        <v>1233</v>
      </c>
      <c r="F154" s="9">
        <f t="shared" si="9"/>
        <v>331527237.8333333</v>
      </c>
      <c r="G154" s="9">
        <f t="shared" si="9"/>
        <v>226322846.66666666</v>
      </c>
      <c r="H154" s="9">
        <f t="shared" si="9"/>
        <v>1398581317.0000005</v>
      </c>
      <c r="I154" s="9">
        <f aca="true" t="shared" si="10" ref="I154:P154">SUM(I5:I125)</f>
        <v>0</v>
      </c>
      <c r="J154" s="9">
        <f t="shared" si="10"/>
        <v>0</v>
      </c>
      <c r="K154" s="9">
        <f t="shared" si="10"/>
        <v>0</v>
      </c>
      <c r="L154" s="9">
        <f t="shared" si="10"/>
        <v>0</v>
      </c>
      <c r="M154" s="9">
        <f t="shared" si="10"/>
        <v>0</v>
      </c>
      <c r="N154" s="9">
        <f t="shared" si="10"/>
        <v>0</v>
      </c>
      <c r="O154" s="9">
        <f t="shared" si="10"/>
        <v>0</v>
      </c>
      <c r="P154" s="9">
        <f t="shared" si="10"/>
        <v>0</v>
      </c>
    </row>
    <row r="155" spans="1:8" ht="23.25" thickBot="1">
      <c r="A155" s="63" t="s">
        <v>112</v>
      </c>
      <c r="B155" s="63"/>
      <c r="C155" s="63"/>
      <c r="D155" s="63"/>
      <c r="E155" s="63"/>
      <c r="F155" s="63"/>
      <c r="G155" s="63"/>
      <c r="H155" s="63"/>
    </row>
    <row r="156" spans="1:8" ht="22.5">
      <c r="A156" s="27" t="s">
        <v>109</v>
      </c>
      <c r="B156" s="20" t="s">
        <v>1</v>
      </c>
      <c r="C156" s="20" t="s">
        <v>82</v>
      </c>
      <c r="D156" s="21" t="s">
        <v>60</v>
      </c>
      <c r="E156" s="21" t="s">
        <v>68</v>
      </c>
      <c r="F156" s="22" t="s">
        <v>73</v>
      </c>
      <c r="G156" s="22" t="s">
        <v>85</v>
      </c>
      <c r="H156" s="22" t="s">
        <v>62</v>
      </c>
    </row>
    <row r="157" spans="1:16" ht="22.5">
      <c r="A157" s="11">
        <v>1</v>
      </c>
      <c r="B157" s="6" t="s">
        <v>78</v>
      </c>
      <c r="C157" s="6">
        <v>48000000</v>
      </c>
      <c r="D157" s="6">
        <f>'926'!D66+6</f>
        <v>47</v>
      </c>
      <c r="E157" s="6">
        <v>20</v>
      </c>
      <c r="F157" s="7">
        <f>'91'!F66+'91'!G66</f>
        <v>4800000</v>
      </c>
      <c r="G157" s="7">
        <f>C157/E157</f>
        <v>2400000</v>
      </c>
      <c r="H157" s="7">
        <f>C157-F157-G157</f>
        <v>40800000</v>
      </c>
      <c r="I157" s="2"/>
      <c r="J157" s="2"/>
      <c r="K157" s="2"/>
      <c r="L157" s="2"/>
      <c r="M157" s="2"/>
      <c r="N157" s="2"/>
      <c r="O157" s="2"/>
      <c r="P157" s="3"/>
    </row>
    <row r="158" spans="1:16" ht="22.5">
      <c r="A158" s="11">
        <v>2</v>
      </c>
      <c r="B158" s="6" t="s">
        <v>79</v>
      </c>
      <c r="C158" s="6">
        <v>824000</v>
      </c>
      <c r="D158" s="6">
        <f>'926'!D113+6</f>
        <v>51</v>
      </c>
      <c r="E158" s="6">
        <v>4</v>
      </c>
      <c r="F158" s="7">
        <f>'91'!F113+'91'!G113</f>
        <v>618000</v>
      </c>
      <c r="G158" s="7">
        <f>C158/E158</f>
        <v>206000</v>
      </c>
      <c r="H158" s="7">
        <f>C158-F158-G158</f>
        <v>0</v>
      </c>
      <c r="I158" s="2"/>
      <c r="J158" s="2"/>
      <c r="K158" s="2"/>
      <c r="L158" s="2"/>
      <c r="M158" s="2"/>
      <c r="N158" s="2"/>
      <c r="O158" s="2"/>
      <c r="P158" s="3"/>
    </row>
    <row r="159" spans="1:16" ht="22.5">
      <c r="A159" s="11">
        <v>3</v>
      </c>
      <c r="B159" s="45" t="s">
        <v>80</v>
      </c>
      <c r="C159" s="30">
        <v>7870000</v>
      </c>
      <c r="D159" s="6">
        <f>'926'!D123+6</f>
        <v>48</v>
      </c>
      <c r="E159" s="30">
        <v>5</v>
      </c>
      <c r="F159" s="7">
        <f>'91'!F123+'91'!G123</f>
        <v>3935000</v>
      </c>
      <c r="G159" s="7">
        <f>C159/E159</f>
        <v>1574000</v>
      </c>
      <c r="H159" s="7">
        <f>C159-F159-G159</f>
        <v>2361000</v>
      </c>
      <c r="I159" s="32"/>
      <c r="J159" s="32"/>
      <c r="K159" s="32"/>
      <c r="L159" s="32"/>
      <c r="M159" s="32"/>
      <c r="N159" s="32"/>
      <c r="O159" s="32"/>
      <c r="P159" s="33"/>
    </row>
    <row r="160" spans="1:18" ht="22.5">
      <c r="A160" s="11">
        <v>4</v>
      </c>
      <c r="B160" s="45" t="s">
        <v>99</v>
      </c>
      <c r="C160" s="30">
        <v>4179000</v>
      </c>
      <c r="D160" s="6">
        <f>'926'!D141+6</f>
        <v>12</v>
      </c>
      <c r="E160" s="30">
        <v>4</v>
      </c>
      <c r="F160" s="7">
        <f>'91'!F141+'91'!G141</f>
        <v>0</v>
      </c>
      <c r="G160" s="7">
        <f>C160/E160</f>
        <v>1044750</v>
      </c>
      <c r="H160" s="7">
        <f>C160-F160-G160</f>
        <v>3134250</v>
      </c>
      <c r="I160" s="32"/>
      <c r="J160" s="32"/>
      <c r="K160" s="32"/>
      <c r="L160" s="32"/>
      <c r="M160" s="32"/>
      <c r="N160" s="32"/>
      <c r="O160" s="32"/>
      <c r="P160" s="34"/>
      <c r="R160" s="37"/>
    </row>
    <row r="161" spans="1:8" ht="23.25" thickBot="1">
      <c r="A161" s="61"/>
      <c r="B161" s="62"/>
      <c r="C161" s="9">
        <f aca="true" t="shared" si="11" ref="C161:H161">SUM(C157:C160)</f>
        <v>60873000</v>
      </c>
      <c r="D161" s="9">
        <f t="shared" si="11"/>
        <v>158</v>
      </c>
      <c r="E161" s="9">
        <f t="shared" si="11"/>
        <v>33</v>
      </c>
      <c r="F161" s="9">
        <f t="shared" si="11"/>
        <v>9353000</v>
      </c>
      <c r="G161" s="9">
        <f t="shared" si="11"/>
        <v>5224750</v>
      </c>
      <c r="H161" s="9">
        <f t="shared" si="11"/>
        <v>46295250</v>
      </c>
    </row>
  </sheetData>
  <sheetProtection/>
  <mergeCells count="6">
    <mergeCell ref="A161:B161"/>
    <mergeCell ref="A155:H155"/>
    <mergeCell ref="A154:B154"/>
    <mergeCell ref="A3:H3"/>
    <mergeCell ref="A1:P1"/>
    <mergeCell ref="A2:P2"/>
  </mergeCells>
  <printOptions horizontalCentered="1"/>
  <pageMargins left="0.11811023622047245" right="0.11811023622047245" top="0" bottom="0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7"/>
  <sheetViews>
    <sheetView rightToLeft="1" zoomScalePageLayoutView="0" workbookViewId="0" topLeftCell="A1">
      <pane ySplit="4" topLeftCell="A5" activePane="bottomLeft" state="frozen"/>
      <selection pane="topLeft" activeCell="A1" sqref="A1"/>
      <selection pane="bottomLeft" activeCell="G175" sqref="G175:G176"/>
    </sheetView>
  </sheetViews>
  <sheetFormatPr defaultColWidth="9.140625" defaultRowHeight="12.75"/>
  <cols>
    <col min="1" max="1" width="7.57421875" style="1" bestFit="1" customWidth="1"/>
    <col min="2" max="2" width="25.28125" style="1" bestFit="1" customWidth="1"/>
    <col min="3" max="3" width="15.57421875" style="1" bestFit="1" customWidth="1"/>
    <col min="4" max="4" width="7.7109375" style="1" bestFit="1" customWidth="1"/>
    <col min="5" max="5" width="8.7109375" style="1" bestFit="1" customWidth="1"/>
    <col min="6" max="6" width="14.421875" style="1" bestFit="1" customWidth="1"/>
    <col min="7" max="7" width="17.00390625" style="1" bestFit="1" customWidth="1"/>
    <col min="8" max="8" width="15.421875" style="1" bestFit="1" customWidth="1"/>
    <col min="9" max="9" width="15.7109375" style="1" hidden="1" customWidth="1"/>
    <col min="10" max="16" width="4.28125" style="1" hidden="1" customWidth="1"/>
    <col min="17" max="17" width="13.421875" style="1" bestFit="1" customWidth="1"/>
    <col min="18" max="18" width="16.57421875" style="1" bestFit="1" customWidth="1"/>
    <col min="19" max="19" width="14.8515625" style="1" bestFit="1" customWidth="1"/>
    <col min="20" max="16384" width="9.140625" style="1" customWidth="1"/>
  </cols>
  <sheetData>
    <row r="1" spans="1:16" ht="22.5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22.5">
      <c r="A2" s="60" t="s">
        <v>113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23.25" thickBot="1">
      <c r="A3" s="64" t="s">
        <v>111</v>
      </c>
      <c r="B3" s="64"/>
      <c r="C3" s="64"/>
      <c r="D3" s="64"/>
      <c r="E3" s="64"/>
      <c r="F3" s="64"/>
      <c r="G3" s="64"/>
      <c r="H3" s="64"/>
      <c r="I3" s="39"/>
      <c r="J3" s="39"/>
      <c r="K3" s="39"/>
      <c r="L3" s="39"/>
      <c r="M3" s="39"/>
      <c r="N3" s="39"/>
      <c r="O3" s="39"/>
      <c r="P3" s="39"/>
    </row>
    <row r="4" spans="1:16" s="26" customFormat="1" ht="22.5">
      <c r="A4" s="27" t="s">
        <v>109</v>
      </c>
      <c r="B4" s="20" t="s">
        <v>1</v>
      </c>
      <c r="C4" s="20" t="s">
        <v>82</v>
      </c>
      <c r="D4" s="21" t="s">
        <v>60</v>
      </c>
      <c r="E4" s="21" t="s">
        <v>68</v>
      </c>
      <c r="F4" s="22" t="s">
        <v>73</v>
      </c>
      <c r="G4" s="22" t="s">
        <v>85</v>
      </c>
      <c r="H4" s="22" t="s">
        <v>62</v>
      </c>
      <c r="I4" s="23" t="s">
        <v>69</v>
      </c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4">
        <v>6</v>
      </c>
      <c r="P4" s="25">
        <v>7</v>
      </c>
    </row>
    <row r="5" spans="1:16" ht="22.5">
      <c r="A5" s="11">
        <v>1</v>
      </c>
      <c r="B5" s="5" t="s">
        <v>36</v>
      </c>
      <c r="C5" s="6">
        <v>2100000</v>
      </c>
      <c r="D5" s="5">
        <f>'92'!D5+12</f>
        <v>71</v>
      </c>
      <c r="E5" s="5">
        <v>10</v>
      </c>
      <c r="F5" s="7">
        <f>'92'!F5+'92'!G5</f>
        <v>1032500</v>
      </c>
      <c r="G5" s="7">
        <f>IF(D5&lt;E5*12,C5/E5,0)</f>
        <v>210000</v>
      </c>
      <c r="H5" s="7">
        <f aca="true" t="shared" si="0" ref="H5:H68">C5-F5-G5</f>
        <v>857500</v>
      </c>
      <c r="I5" s="2"/>
      <c r="J5" s="2"/>
      <c r="K5" s="2"/>
      <c r="L5" s="2"/>
      <c r="M5" s="2"/>
      <c r="N5" s="2"/>
      <c r="O5" s="2"/>
      <c r="P5" s="3"/>
    </row>
    <row r="6" spans="1:16" ht="22.5">
      <c r="A6" s="11">
        <v>2</v>
      </c>
      <c r="B6" s="7" t="s">
        <v>10</v>
      </c>
      <c r="C6" s="6">
        <v>1400000</v>
      </c>
      <c r="D6" s="5">
        <f>'92'!D6+12</f>
        <v>71</v>
      </c>
      <c r="E6" s="5">
        <v>4</v>
      </c>
      <c r="F6" s="7">
        <f>'92'!F6+'92'!G6</f>
        <v>1400000.3333333333</v>
      </c>
      <c r="G6" s="7">
        <f>IF(D6&lt;E6*12,C6/E6,0)</f>
        <v>0</v>
      </c>
      <c r="H6" s="7">
        <v>0</v>
      </c>
      <c r="I6" s="2"/>
      <c r="J6" s="2"/>
      <c r="K6" s="2"/>
      <c r="L6" s="2"/>
      <c r="M6" s="2"/>
      <c r="N6" s="2"/>
      <c r="O6" s="2"/>
      <c r="P6" s="3"/>
    </row>
    <row r="7" spans="1:16" ht="22.5">
      <c r="A7" s="11">
        <v>3</v>
      </c>
      <c r="B7" s="7" t="s">
        <v>11</v>
      </c>
      <c r="C7" s="6">
        <v>3500000</v>
      </c>
      <c r="D7" s="5">
        <f>'92'!D7+12</f>
        <v>71</v>
      </c>
      <c r="E7" s="5">
        <v>10</v>
      </c>
      <c r="F7" s="7">
        <f>'92'!F7+'92'!G7</f>
        <v>1720833.3333333333</v>
      </c>
      <c r="G7" s="7">
        <f aca="true" t="shared" si="1" ref="G7:G14">IF(D7&lt;E7*12,C7/E7,0)</f>
        <v>350000</v>
      </c>
      <c r="H7" s="7">
        <f t="shared" si="0"/>
        <v>1429166.6666666667</v>
      </c>
      <c r="I7" s="2"/>
      <c r="J7" s="2"/>
      <c r="K7" s="2"/>
      <c r="L7" s="2"/>
      <c r="M7" s="2"/>
      <c r="N7" s="2"/>
      <c r="O7" s="2"/>
      <c r="P7" s="3"/>
    </row>
    <row r="8" spans="1:16" ht="22.5">
      <c r="A8" s="11">
        <v>4</v>
      </c>
      <c r="B8" s="7" t="s">
        <v>12</v>
      </c>
      <c r="C8" s="6">
        <v>620000</v>
      </c>
      <c r="D8" s="5">
        <f>'92'!D8+12</f>
        <v>71</v>
      </c>
      <c r="E8" s="5">
        <v>10</v>
      </c>
      <c r="F8" s="7">
        <f>'92'!F8+'92'!G8</f>
        <v>304833.3333333334</v>
      </c>
      <c r="G8" s="7">
        <f t="shared" si="1"/>
        <v>62000</v>
      </c>
      <c r="H8" s="7">
        <f t="shared" si="0"/>
        <v>253166.66666666663</v>
      </c>
      <c r="I8" s="2"/>
      <c r="J8" s="2"/>
      <c r="K8" s="2"/>
      <c r="L8" s="2"/>
      <c r="M8" s="2"/>
      <c r="N8" s="2"/>
      <c r="O8" s="2"/>
      <c r="P8" s="3"/>
    </row>
    <row r="9" spans="1:16" ht="22.5">
      <c r="A9" s="11">
        <v>5</v>
      </c>
      <c r="B9" s="7" t="s">
        <v>12</v>
      </c>
      <c r="C9" s="6">
        <v>620000</v>
      </c>
      <c r="D9" s="5">
        <f>'92'!D9+12</f>
        <v>71</v>
      </c>
      <c r="E9" s="5">
        <v>10</v>
      </c>
      <c r="F9" s="7">
        <f>'92'!F9+'92'!G9</f>
        <v>304833.3333333334</v>
      </c>
      <c r="G9" s="7">
        <f t="shared" si="1"/>
        <v>62000</v>
      </c>
      <c r="H9" s="7">
        <f t="shared" si="0"/>
        <v>253166.66666666663</v>
      </c>
      <c r="I9" s="2"/>
      <c r="J9" s="2"/>
      <c r="K9" s="2"/>
      <c r="L9" s="2"/>
      <c r="M9" s="2"/>
      <c r="N9" s="2"/>
      <c r="O9" s="2"/>
      <c r="P9" s="3"/>
    </row>
    <row r="10" spans="1:16" ht="22.5">
      <c r="A10" s="11">
        <v>6</v>
      </c>
      <c r="B10" s="7" t="s">
        <v>12</v>
      </c>
      <c r="C10" s="6">
        <v>620000</v>
      </c>
      <c r="D10" s="5">
        <f>'92'!D10+12</f>
        <v>71</v>
      </c>
      <c r="E10" s="5">
        <v>10</v>
      </c>
      <c r="F10" s="7">
        <f>'92'!F10+'92'!G10</f>
        <v>304833.3333333334</v>
      </c>
      <c r="G10" s="7">
        <f t="shared" si="1"/>
        <v>62000</v>
      </c>
      <c r="H10" s="7">
        <f t="shared" si="0"/>
        <v>253166.66666666663</v>
      </c>
      <c r="I10" s="2"/>
      <c r="J10" s="2"/>
      <c r="K10" s="2"/>
      <c r="L10" s="2"/>
      <c r="M10" s="2"/>
      <c r="N10" s="2"/>
      <c r="O10" s="2"/>
      <c r="P10" s="3"/>
    </row>
    <row r="11" spans="1:16" ht="22.5">
      <c r="A11" s="11">
        <v>7</v>
      </c>
      <c r="B11" s="7" t="s">
        <v>12</v>
      </c>
      <c r="C11" s="6">
        <v>620000</v>
      </c>
      <c r="D11" s="5">
        <f>'92'!D11+12</f>
        <v>71</v>
      </c>
      <c r="E11" s="5">
        <v>10</v>
      </c>
      <c r="F11" s="7">
        <f>'92'!F11+'92'!G11</f>
        <v>304833.3333333334</v>
      </c>
      <c r="G11" s="7">
        <f t="shared" si="1"/>
        <v>62000</v>
      </c>
      <c r="H11" s="7">
        <f t="shared" si="0"/>
        <v>253166.66666666663</v>
      </c>
      <c r="I11" s="2"/>
      <c r="J11" s="2"/>
      <c r="K11" s="2"/>
      <c r="L11" s="2"/>
      <c r="M11" s="2"/>
      <c r="N11" s="2"/>
      <c r="O11" s="2"/>
      <c r="P11" s="3"/>
    </row>
    <row r="12" spans="1:16" ht="22.5">
      <c r="A12" s="11">
        <v>8</v>
      </c>
      <c r="B12" s="7" t="s">
        <v>13</v>
      </c>
      <c r="C12" s="8">
        <v>1450000</v>
      </c>
      <c r="D12" s="5">
        <f>'92'!D12+12</f>
        <v>71</v>
      </c>
      <c r="E12" s="5">
        <v>10</v>
      </c>
      <c r="F12" s="7">
        <f>'92'!F12+'92'!G12</f>
        <v>712916.6666666666</v>
      </c>
      <c r="G12" s="7">
        <f t="shared" si="1"/>
        <v>145000</v>
      </c>
      <c r="H12" s="7">
        <f t="shared" si="0"/>
        <v>592083.3333333334</v>
      </c>
      <c r="I12" s="2"/>
      <c r="J12" s="2"/>
      <c r="K12" s="2"/>
      <c r="L12" s="2"/>
      <c r="M12" s="2"/>
      <c r="N12" s="2"/>
      <c r="O12" s="2"/>
      <c r="P12" s="3"/>
    </row>
    <row r="13" spans="1:16" ht="22.5">
      <c r="A13" s="11">
        <v>9</v>
      </c>
      <c r="B13" s="7" t="s">
        <v>14</v>
      </c>
      <c r="C13" s="6">
        <v>1350000</v>
      </c>
      <c r="D13" s="5">
        <f>'92'!D13+12</f>
        <v>71</v>
      </c>
      <c r="E13" s="5">
        <v>10</v>
      </c>
      <c r="F13" s="7">
        <f>'92'!F13+'92'!G13</f>
        <v>663750</v>
      </c>
      <c r="G13" s="7">
        <f t="shared" si="1"/>
        <v>135000</v>
      </c>
      <c r="H13" s="7">
        <f t="shared" si="0"/>
        <v>551250</v>
      </c>
      <c r="I13" s="2"/>
      <c r="J13" s="2"/>
      <c r="K13" s="2"/>
      <c r="L13" s="2"/>
      <c r="M13" s="2"/>
      <c r="N13" s="2"/>
      <c r="O13" s="2"/>
      <c r="P13" s="3"/>
    </row>
    <row r="14" spans="1:16" ht="22.5">
      <c r="A14" s="11">
        <v>10</v>
      </c>
      <c r="B14" s="7" t="s">
        <v>15</v>
      </c>
      <c r="C14" s="6">
        <v>1450000</v>
      </c>
      <c r="D14" s="5">
        <f>'92'!D14+12</f>
        <v>71</v>
      </c>
      <c r="E14" s="5">
        <v>10</v>
      </c>
      <c r="F14" s="7">
        <f>'92'!F14+'92'!G14</f>
        <v>712916.6666666666</v>
      </c>
      <c r="G14" s="7">
        <f t="shared" si="1"/>
        <v>145000</v>
      </c>
      <c r="H14" s="7">
        <f t="shared" si="0"/>
        <v>592083.3333333334</v>
      </c>
      <c r="I14" s="2"/>
      <c r="J14" s="2"/>
      <c r="K14" s="2"/>
      <c r="L14" s="2"/>
      <c r="M14" s="2"/>
      <c r="N14" s="2"/>
      <c r="O14" s="2"/>
      <c r="P14" s="3"/>
    </row>
    <row r="15" spans="1:16" ht="22.5">
      <c r="A15" s="11">
        <v>11</v>
      </c>
      <c r="B15" s="5" t="s">
        <v>17</v>
      </c>
      <c r="C15" s="6">
        <v>1200000</v>
      </c>
      <c r="D15" s="5">
        <f>'92'!D15+12</f>
        <v>71</v>
      </c>
      <c r="E15" s="5">
        <v>4</v>
      </c>
      <c r="F15" s="7">
        <f>'92'!F15+'92'!G15</f>
        <v>1200000</v>
      </c>
      <c r="G15" s="7">
        <f>IF(D15&lt;E15*12,C15/E15,0)</f>
        <v>0</v>
      </c>
      <c r="H15" s="7">
        <f t="shared" si="0"/>
        <v>0</v>
      </c>
      <c r="I15" s="2"/>
      <c r="J15" s="2"/>
      <c r="K15" s="2"/>
      <c r="L15" s="2"/>
      <c r="M15" s="2"/>
      <c r="N15" s="2"/>
      <c r="O15" s="2"/>
      <c r="P15" s="3"/>
    </row>
    <row r="16" spans="1:16" ht="22.5">
      <c r="A16" s="11">
        <v>12</v>
      </c>
      <c r="B16" s="5" t="s">
        <v>17</v>
      </c>
      <c r="C16" s="6">
        <v>1200000</v>
      </c>
      <c r="D16" s="5">
        <f>'92'!D16+12</f>
        <v>71</v>
      </c>
      <c r="E16" s="5">
        <v>4</v>
      </c>
      <c r="F16" s="7">
        <f>'92'!F16+'92'!G16</f>
        <v>1200000</v>
      </c>
      <c r="G16" s="7">
        <f>IF(D16&lt;E16*12,C16/E16,0)</f>
        <v>0</v>
      </c>
      <c r="H16" s="7">
        <f t="shared" si="0"/>
        <v>0</v>
      </c>
      <c r="I16" s="2"/>
      <c r="J16" s="2"/>
      <c r="K16" s="2"/>
      <c r="L16" s="2"/>
      <c r="M16" s="2"/>
      <c r="N16" s="2"/>
      <c r="O16" s="2"/>
      <c r="P16" s="3"/>
    </row>
    <row r="17" spans="1:16" ht="22.5">
      <c r="A17" s="11">
        <v>13</v>
      </c>
      <c r="B17" s="7" t="s">
        <v>16</v>
      </c>
      <c r="C17" s="6">
        <v>4000000</v>
      </c>
      <c r="D17" s="5">
        <f>'92'!D17+12</f>
        <v>71</v>
      </c>
      <c r="E17" s="5">
        <v>4</v>
      </c>
      <c r="F17" s="7">
        <v>4000000</v>
      </c>
      <c r="G17" s="7">
        <f aca="true" t="shared" si="2" ref="G17:G22">IF(D17&lt;E17*12,C17/E17,0)</f>
        <v>0</v>
      </c>
      <c r="H17" s="7">
        <v>0</v>
      </c>
      <c r="I17" s="2"/>
      <c r="J17" s="2"/>
      <c r="K17" s="2"/>
      <c r="L17" s="2"/>
      <c r="M17" s="2"/>
      <c r="N17" s="2"/>
      <c r="O17" s="2"/>
      <c r="P17" s="3"/>
    </row>
    <row r="18" spans="1:16" ht="22.5">
      <c r="A18" s="11">
        <v>14</v>
      </c>
      <c r="B18" s="7" t="s">
        <v>16</v>
      </c>
      <c r="C18" s="6">
        <v>4000000</v>
      </c>
      <c r="D18" s="5">
        <f>'92'!D18+12</f>
        <v>71</v>
      </c>
      <c r="E18" s="5">
        <v>4</v>
      </c>
      <c r="F18" s="7">
        <v>4000000</v>
      </c>
      <c r="G18" s="7">
        <f t="shared" si="2"/>
        <v>0</v>
      </c>
      <c r="H18" s="7">
        <v>0</v>
      </c>
      <c r="I18" s="2"/>
      <c r="J18" s="2"/>
      <c r="K18" s="2"/>
      <c r="L18" s="2"/>
      <c r="M18" s="2"/>
      <c r="N18" s="2"/>
      <c r="O18" s="2"/>
      <c r="P18" s="3"/>
    </row>
    <row r="19" spans="1:16" ht="22.5">
      <c r="A19" s="11">
        <v>15</v>
      </c>
      <c r="B19" s="5" t="s">
        <v>18</v>
      </c>
      <c r="C19" s="6">
        <v>50000</v>
      </c>
      <c r="D19" s="5">
        <f>'92'!D19+12</f>
        <v>71</v>
      </c>
      <c r="E19" s="5">
        <v>4</v>
      </c>
      <c r="F19" s="7">
        <f>'92'!F19+'92'!G19</f>
        <v>50000.333333333336</v>
      </c>
      <c r="G19" s="7">
        <f t="shared" si="2"/>
        <v>0</v>
      </c>
      <c r="H19" s="7">
        <v>0</v>
      </c>
      <c r="I19" s="2"/>
      <c r="J19" s="2"/>
      <c r="K19" s="2"/>
      <c r="L19" s="2"/>
      <c r="M19" s="2"/>
      <c r="N19" s="2"/>
      <c r="O19" s="2"/>
      <c r="P19" s="3"/>
    </row>
    <row r="20" spans="1:16" ht="22.5">
      <c r="A20" s="11">
        <v>16</v>
      </c>
      <c r="B20" s="5" t="s">
        <v>18</v>
      </c>
      <c r="C20" s="6">
        <v>50000</v>
      </c>
      <c r="D20" s="5">
        <f>'92'!D20+12</f>
        <v>71</v>
      </c>
      <c r="E20" s="5">
        <v>4</v>
      </c>
      <c r="F20" s="7">
        <f>'92'!F20+'92'!G20</f>
        <v>50000.333333333336</v>
      </c>
      <c r="G20" s="7">
        <f t="shared" si="2"/>
        <v>0</v>
      </c>
      <c r="H20" s="7">
        <v>0</v>
      </c>
      <c r="I20" s="2"/>
      <c r="J20" s="2"/>
      <c r="K20" s="2"/>
      <c r="L20" s="2"/>
      <c r="M20" s="2"/>
      <c r="N20" s="2"/>
      <c r="O20" s="2"/>
      <c r="P20" s="3"/>
    </row>
    <row r="21" spans="1:16" ht="22.5">
      <c r="A21" s="11">
        <v>17</v>
      </c>
      <c r="B21" s="5" t="s">
        <v>19</v>
      </c>
      <c r="C21" s="6">
        <v>200000</v>
      </c>
      <c r="D21" s="5">
        <f>'92'!D21+12</f>
        <v>71</v>
      </c>
      <c r="E21" s="5">
        <v>4</v>
      </c>
      <c r="F21" s="7">
        <f>'92'!F21+'92'!G21</f>
        <v>200000.33333333334</v>
      </c>
      <c r="G21" s="7">
        <f t="shared" si="2"/>
        <v>0</v>
      </c>
      <c r="H21" s="7">
        <v>0</v>
      </c>
      <c r="I21" s="2"/>
      <c r="J21" s="2"/>
      <c r="K21" s="2"/>
      <c r="L21" s="2"/>
      <c r="M21" s="2"/>
      <c r="N21" s="2"/>
      <c r="O21" s="2"/>
      <c r="P21" s="3"/>
    </row>
    <row r="22" spans="1:16" ht="22.5">
      <c r="A22" s="11">
        <v>18</v>
      </c>
      <c r="B22" s="5" t="s">
        <v>19</v>
      </c>
      <c r="C22" s="6">
        <v>200000</v>
      </c>
      <c r="D22" s="5">
        <f>'92'!D22+12</f>
        <v>71</v>
      </c>
      <c r="E22" s="5">
        <v>4</v>
      </c>
      <c r="F22" s="7">
        <f>'92'!F22+'92'!G22</f>
        <v>200000.33333333334</v>
      </c>
      <c r="G22" s="7">
        <f t="shared" si="2"/>
        <v>0</v>
      </c>
      <c r="H22" s="7">
        <v>0</v>
      </c>
      <c r="I22" s="2"/>
      <c r="J22" s="2"/>
      <c r="K22" s="2"/>
      <c r="L22" s="2"/>
      <c r="M22" s="2"/>
      <c r="N22" s="2"/>
      <c r="O22" s="2"/>
      <c r="P22" s="3"/>
    </row>
    <row r="23" spans="1:16" ht="22.5">
      <c r="A23" s="11">
        <v>19</v>
      </c>
      <c r="B23" s="5" t="s">
        <v>20</v>
      </c>
      <c r="C23" s="6">
        <v>600000</v>
      </c>
      <c r="D23" s="5">
        <f>'92'!D23+12</f>
        <v>71</v>
      </c>
      <c r="E23" s="5">
        <v>10</v>
      </c>
      <c r="F23" s="7">
        <f>'92'!F23+'92'!G23</f>
        <v>295000</v>
      </c>
      <c r="G23" s="7">
        <f>IF(D23&lt;E23*12,C23/E23,0)</f>
        <v>60000</v>
      </c>
      <c r="H23" s="7">
        <f t="shared" si="0"/>
        <v>245000</v>
      </c>
      <c r="I23" s="2"/>
      <c r="J23" s="2"/>
      <c r="K23" s="2"/>
      <c r="L23" s="2"/>
      <c r="M23" s="2"/>
      <c r="N23" s="2"/>
      <c r="O23" s="2"/>
      <c r="P23" s="3"/>
    </row>
    <row r="24" spans="1:16" ht="22.5">
      <c r="A24" s="11">
        <v>20</v>
      </c>
      <c r="B24" s="5" t="s">
        <v>20</v>
      </c>
      <c r="C24" s="6">
        <v>600000</v>
      </c>
      <c r="D24" s="5">
        <f>'92'!D24+12</f>
        <v>71</v>
      </c>
      <c r="E24" s="5">
        <v>10</v>
      </c>
      <c r="F24" s="7">
        <f>'92'!F24+'92'!G24</f>
        <v>295000</v>
      </c>
      <c r="G24" s="7">
        <f>IF(D24&lt;E24*12,C24/E24,0)</f>
        <v>60000</v>
      </c>
      <c r="H24" s="7">
        <f t="shared" si="0"/>
        <v>245000</v>
      </c>
      <c r="I24" s="2"/>
      <c r="J24" s="2"/>
      <c r="K24" s="2"/>
      <c r="L24" s="2"/>
      <c r="M24" s="2"/>
      <c r="N24" s="2"/>
      <c r="O24" s="2"/>
      <c r="P24" s="3"/>
    </row>
    <row r="25" spans="1:16" ht="22.5">
      <c r="A25" s="11">
        <v>21</v>
      </c>
      <c r="B25" s="7" t="s">
        <v>21</v>
      </c>
      <c r="C25" s="6">
        <f>7490000-1200000</f>
        <v>6290000</v>
      </c>
      <c r="D25" s="5">
        <f>'92'!D25+12</f>
        <v>71</v>
      </c>
      <c r="E25" s="5">
        <v>10</v>
      </c>
      <c r="F25" s="7">
        <f>'92'!F25+'92'!G25</f>
        <v>3092583.3333333335</v>
      </c>
      <c r="G25" s="7">
        <f aca="true" t="shared" si="3" ref="G25:G32">IF(D25&lt;E25*12,C25/E25,0)</f>
        <v>629000</v>
      </c>
      <c r="H25" s="7">
        <f t="shared" si="0"/>
        <v>2568416.6666666665</v>
      </c>
      <c r="I25" s="2"/>
      <c r="J25" s="2"/>
      <c r="K25" s="2"/>
      <c r="L25" s="2"/>
      <c r="M25" s="2"/>
      <c r="N25" s="2"/>
      <c r="O25" s="2"/>
      <c r="P25" s="3"/>
    </row>
    <row r="26" spans="1:16" ht="22.5">
      <c r="A26" s="11">
        <v>22</v>
      </c>
      <c r="B26" s="5" t="s">
        <v>22</v>
      </c>
      <c r="C26" s="6">
        <v>400000</v>
      </c>
      <c r="D26" s="5">
        <f>'92'!D26+12</f>
        <v>71</v>
      </c>
      <c r="E26" s="5">
        <v>10</v>
      </c>
      <c r="F26" s="7">
        <f>'92'!F26+'92'!G26</f>
        <v>196666.66666666666</v>
      </c>
      <c r="G26" s="7">
        <f t="shared" si="3"/>
        <v>40000</v>
      </c>
      <c r="H26" s="7">
        <f t="shared" si="0"/>
        <v>163333.33333333334</v>
      </c>
      <c r="I26" s="2"/>
      <c r="J26" s="2"/>
      <c r="K26" s="2"/>
      <c r="L26" s="2"/>
      <c r="M26" s="2"/>
      <c r="N26" s="2"/>
      <c r="O26" s="2"/>
      <c r="P26" s="3"/>
    </row>
    <row r="27" spans="1:16" ht="22.5">
      <c r="A27" s="11">
        <v>23</v>
      </c>
      <c r="B27" s="5" t="s">
        <v>23</v>
      </c>
      <c r="C27" s="6">
        <v>2500000</v>
      </c>
      <c r="D27" s="5">
        <f>'92'!D27+12</f>
        <v>71</v>
      </c>
      <c r="E27" s="5">
        <v>10</v>
      </c>
      <c r="F27" s="7">
        <f>'92'!F27+'92'!G27</f>
        <v>1229166.6666666665</v>
      </c>
      <c r="G27" s="7">
        <f t="shared" si="3"/>
        <v>250000</v>
      </c>
      <c r="H27" s="7">
        <f t="shared" si="0"/>
        <v>1020833.3333333335</v>
      </c>
      <c r="I27" s="2"/>
      <c r="J27" s="2"/>
      <c r="K27" s="2"/>
      <c r="L27" s="2"/>
      <c r="M27" s="2"/>
      <c r="N27" s="2"/>
      <c r="O27" s="2"/>
      <c r="P27" s="3"/>
    </row>
    <row r="28" spans="1:16" ht="22.5">
      <c r="A28" s="11">
        <v>24</v>
      </c>
      <c r="B28" s="5" t="s">
        <v>24</v>
      </c>
      <c r="C28" s="6">
        <v>10940000</v>
      </c>
      <c r="D28" s="5">
        <f>'92'!D28+12</f>
        <v>71</v>
      </c>
      <c r="E28" s="5">
        <v>10</v>
      </c>
      <c r="F28" s="7">
        <f>'92'!F28+'92'!G28</f>
        <v>5378833.333333334</v>
      </c>
      <c r="G28" s="7">
        <f t="shared" si="3"/>
        <v>1094000</v>
      </c>
      <c r="H28" s="7">
        <f t="shared" si="0"/>
        <v>4467166.666666666</v>
      </c>
      <c r="I28" s="2"/>
      <c r="J28" s="2"/>
      <c r="K28" s="2"/>
      <c r="L28" s="2"/>
      <c r="M28" s="2"/>
      <c r="N28" s="2"/>
      <c r="O28" s="2"/>
      <c r="P28" s="3"/>
    </row>
    <row r="29" spans="1:16" ht="22.5">
      <c r="A29" s="11">
        <v>25</v>
      </c>
      <c r="B29" s="5" t="s">
        <v>25</v>
      </c>
      <c r="C29" s="6">
        <v>1500000</v>
      </c>
      <c r="D29" s="5">
        <f>'92'!D29+12</f>
        <v>70</v>
      </c>
      <c r="E29" s="5">
        <v>10</v>
      </c>
      <c r="F29" s="7">
        <f>'92'!F29+'92'!G29</f>
        <v>725000</v>
      </c>
      <c r="G29" s="7">
        <f t="shared" si="3"/>
        <v>150000</v>
      </c>
      <c r="H29" s="7">
        <f t="shared" si="0"/>
        <v>625000</v>
      </c>
      <c r="I29" s="2"/>
      <c r="J29" s="2"/>
      <c r="K29" s="2"/>
      <c r="L29" s="2"/>
      <c r="M29" s="2"/>
      <c r="N29" s="2"/>
      <c r="O29" s="2"/>
      <c r="P29" s="3"/>
    </row>
    <row r="30" spans="1:16" ht="22.5">
      <c r="A30" s="11">
        <v>26</v>
      </c>
      <c r="B30" s="5" t="s">
        <v>20</v>
      </c>
      <c r="C30" s="6">
        <v>180000</v>
      </c>
      <c r="D30" s="5">
        <f>'92'!D30+12</f>
        <v>70</v>
      </c>
      <c r="E30" s="5">
        <v>10</v>
      </c>
      <c r="F30" s="7">
        <f>'92'!F30+'92'!G30</f>
        <v>87000</v>
      </c>
      <c r="G30" s="7">
        <f t="shared" si="3"/>
        <v>18000</v>
      </c>
      <c r="H30" s="7">
        <f t="shared" si="0"/>
        <v>75000</v>
      </c>
      <c r="I30" s="2"/>
      <c r="J30" s="2"/>
      <c r="K30" s="2"/>
      <c r="L30" s="2"/>
      <c r="M30" s="2"/>
      <c r="N30" s="2"/>
      <c r="O30" s="2"/>
      <c r="P30" s="3"/>
    </row>
    <row r="31" spans="1:16" ht="22.5">
      <c r="A31" s="11">
        <v>27</v>
      </c>
      <c r="B31" s="5" t="s">
        <v>26</v>
      </c>
      <c r="C31" s="6">
        <v>752500</v>
      </c>
      <c r="D31" s="5">
        <f>'92'!D31+12</f>
        <v>70</v>
      </c>
      <c r="E31" s="5">
        <v>10</v>
      </c>
      <c r="F31" s="7">
        <f>'92'!F31+'92'!G31</f>
        <v>363708.3333333334</v>
      </c>
      <c r="G31" s="7">
        <f t="shared" si="3"/>
        <v>75250</v>
      </c>
      <c r="H31" s="7">
        <f t="shared" si="0"/>
        <v>313541.6666666666</v>
      </c>
      <c r="I31" s="2"/>
      <c r="J31" s="2"/>
      <c r="K31" s="2"/>
      <c r="L31" s="2"/>
      <c r="M31" s="2"/>
      <c r="N31" s="2"/>
      <c r="O31" s="2"/>
      <c r="P31" s="3"/>
    </row>
    <row r="32" spans="1:16" ht="22.5">
      <c r="A32" s="11">
        <v>28</v>
      </c>
      <c r="B32" s="5" t="s">
        <v>26</v>
      </c>
      <c r="C32" s="6">
        <v>752500</v>
      </c>
      <c r="D32" s="5">
        <f>'92'!D32+12</f>
        <v>70</v>
      </c>
      <c r="E32" s="5">
        <v>10</v>
      </c>
      <c r="F32" s="7">
        <f>'92'!F32+'92'!G32</f>
        <v>363708.3333333334</v>
      </c>
      <c r="G32" s="7">
        <f t="shared" si="3"/>
        <v>75250</v>
      </c>
      <c r="H32" s="7">
        <f t="shared" si="0"/>
        <v>313541.6666666666</v>
      </c>
      <c r="I32" s="2"/>
      <c r="J32" s="2"/>
      <c r="K32" s="2"/>
      <c r="L32" s="2"/>
      <c r="M32" s="2"/>
      <c r="N32" s="2"/>
      <c r="O32" s="2"/>
      <c r="P32" s="3"/>
    </row>
    <row r="33" spans="1:16" ht="22.5">
      <c r="A33" s="11">
        <v>29</v>
      </c>
      <c r="B33" s="5" t="s">
        <v>4</v>
      </c>
      <c r="C33" s="6">
        <v>850000</v>
      </c>
      <c r="D33" s="5">
        <f>'92'!D33+12</f>
        <v>70</v>
      </c>
      <c r="E33" s="5">
        <v>10</v>
      </c>
      <c r="F33" s="7">
        <f>'92'!F33+'92'!G33</f>
        <v>410833.3333333333</v>
      </c>
      <c r="G33" s="7">
        <f>IF(D33&lt;E33*12,C33/E33,0)</f>
        <v>85000</v>
      </c>
      <c r="H33" s="7">
        <f t="shared" si="0"/>
        <v>354166.6666666667</v>
      </c>
      <c r="I33" s="2"/>
      <c r="J33" s="2"/>
      <c r="K33" s="2"/>
      <c r="L33" s="2"/>
      <c r="M33" s="2"/>
      <c r="N33" s="2"/>
      <c r="O33" s="2"/>
      <c r="P33" s="3"/>
    </row>
    <row r="34" spans="1:16" ht="22.5">
      <c r="A34" s="11">
        <v>30</v>
      </c>
      <c r="B34" s="5" t="s">
        <v>4</v>
      </c>
      <c r="C34" s="6">
        <v>850000</v>
      </c>
      <c r="D34" s="5">
        <f>'92'!D34+12</f>
        <v>70</v>
      </c>
      <c r="E34" s="5">
        <v>10</v>
      </c>
      <c r="F34" s="7">
        <f>'92'!F34+'92'!G34</f>
        <v>410833.3333333333</v>
      </c>
      <c r="G34" s="7">
        <f>IF(D34&lt;E34*12,C34/E34,0)</f>
        <v>85000</v>
      </c>
      <c r="H34" s="7">
        <f t="shared" si="0"/>
        <v>354166.6666666667</v>
      </c>
      <c r="I34" s="2"/>
      <c r="J34" s="2"/>
      <c r="K34" s="2"/>
      <c r="L34" s="2"/>
      <c r="M34" s="2"/>
      <c r="N34" s="2"/>
      <c r="O34" s="2"/>
      <c r="P34" s="3"/>
    </row>
    <row r="35" spans="1:16" ht="22.5">
      <c r="A35" s="11">
        <v>31</v>
      </c>
      <c r="B35" s="5" t="s">
        <v>4</v>
      </c>
      <c r="C35" s="6">
        <v>850000</v>
      </c>
      <c r="D35" s="5">
        <f>'92'!D35+12</f>
        <v>70</v>
      </c>
      <c r="E35" s="5">
        <v>10</v>
      </c>
      <c r="F35" s="7">
        <f>'92'!F35+'92'!G35</f>
        <v>410833.3333333333</v>
      </c>
      <c r="G35" s="7">
        <f aca="true" t="shared" si="4" ref="G35:G98">IF(D35&lt;E35*12,C35/E35,0)</f>
        <v>85000</v>
      </c>
      <c r="H35" s="7">
        <f t="shared" si="0"/>
        <v>354166.6666666667</v>
      </c>
      <c r="I35" s="2"/>
      <c r="J35" s="2"/>
      <c r="K35" s="2"/>
      <c r="L35" s="2"/>
      <c r="M35" s="2"/>
      <c r="N35" s="2"/>
      <c r="O35" s="2"/>
      <c r="P35" s="3"/>
    </row>
    <row r="36" spans="1:16" ht="22.5">
      <c r="A36" s="11">
        <v>32</v>
      </c>
      <c r="B36" s="5" t="s">
        <v>5</v>
      </c>
      <c r="C36" s="6">
        <f>1900000-295000</f>
        <v>1605000</v>
      </c>
      <c r="D36" s="5">
        <f>'92'!D36+12</f>
        <v>70</v>
      </c>
      <c r="E36" s="5">
        <v>10</v>
      </c>
      <c r="F36" s="7">
        <f>'92'!F36+'92'!G36</f>
        <v>775750</v>
      </c>
      <c r="G36" s="7">
        <f t="shared" si="4"/>
        <v>160500</v>
      </c>
      <c r="H36" s="7">
        <f t="shared" si="0"/>
        <v>668750</v>
      </c>
      <c r="I36" s="2"/>
      <c r="J36" s="2"/>
      <c r="K36" s="2"/>
      <c r="L36" s="2"/>
      <c r="M36" s="2"/>
      <c r="N36" s="2"/>
      <c r="O36" s="2"/>
      <c r="P36" s="3"/>
    </row>
    <row r="37" spans="1:16" ht="22.5">
      <c r="A37" s="11">
        <v>33</v>
      </c>
      <c r="B37" s="5" t="s">
        <v>6</v>
      </c>
      <c r="C37" s="6">
        <v>820000</v>
      </c>
      <c r="D37" s="5">
        <f>'92'!D37+12</f>
        <v>70</v>
      </c>
      <c r="E37" s="5">
        <v>10</v>
      </c>
      <c r="F37" s="7">
        <f>'92'!F37+'92'!G37</f>
        <v>396333.3333333333</v>
      </c>
      <c r="G37" s="7">
        <f t="shared" si="4"/>
        <v>82000</v>
      </c>
      <c r="H37" s="7">
        <f t="shared" si="0"/>
        <v>341666.6666666667</v>
      </c>
      <c r="I37" s="2"/>
      <c r="J37" s="2"/>
      <c r="K37" s="2"/>
      <c r="L37" s="2"/>
      <c r="M37" s="2"/>
      <c r="N37" s="2"/>
      <c r="O37" s="2"/>
      <c r="P37" s="3"/>
    </row>
    <row r="38" spans="1:16" ht="22.5">
      <c r="A38" s="11">
        <v>34</v>
      </c>
      <c r="B38" s="5" t="s">
        <v>6</v>
      </c>
      <c r="C38" s="6">
        <v>820000</v>
      </c>
      <c r="D38" s="5">
        <f>'92'!D38+12</f>
        <v>70</v>
      </c>
      <c r="E38" s="5">
        <v>10</v>
      </c>
      <c r="F38" s="7">
        <f>'92'!F38+'92'!G38</f>
        <v>396333.3333333333</v>
      </c>
      <c r="G38" s="7">
        <f t="shared" si="4"/>
        <v>82000</v>
      </c>
      <c r="H38" s="7">
        <f t="shared" si="0"/>
        <v>341666.6666666667</v>
      </c>
      <c r="I38" s="2"/>
      <c r="J38" s="2"/>
      <c r="K38" s="2"/>
      <c r="L38" s="2"/>
      <c r="M38" s="2"/>
      <c r="N38" s="2"/>
      <c r="O38" s="2"/>
      <c r="P38" s="3"/>
    </row>
    <row r="39" spans="1:16" ht="22.5">
      <c r="A39" s="11">
        <v>35</v>
      </c>
      <c r="B39" s="7" t="s">
        <v>27</v>
      </c>
      <c r="C39" s="6">
        <v>110000</v>
      </c>
      <c r="D39" s="5">
        <f>'92'!D39+12</f>
        <v>70</v>
      </c>
      <c r="E39" s="5">
        <v>10</v>
      </c>
      <c r="F39" s="7">
        <f>'92'!F39+'92'!G39</f>
        <v>53166.666666666664</v>
      </c>
      <c r="G39" s="7">
        <f t="shared" si="4"/>
        <v>11000</v>
      </c>
      <c r="H39" s="7">
        <f t="shared" si="0"/>
        <v>45833.333333333336</v>
      </c>
      <c r="I39" s="2"/>
      <c r="J39" s="2"/>
      <c r="K39" s="2"/>
      <c r="L39" s="2"/>
      <c r="M39" s="2"/>
      <c r="N39" s="2"/>
      <c r="O39" s="2"/>
      <c r="P39" s="3"/>
    </row>
    <row r="40" spans="1:16" ht="22.5">
      <c r="A40" s="11">
        <v>36</v>
      </c>
      <c r="B40" s="7" t="s">
        <v>28</v>
      </c>
      <c r="C40" s="6">
        <v>65000</v>
      </c>
      <c r="D40" s="5">
        <f>'92'!D40+12</f>
        <v>70</v>
      </c>
      <c r="E40" s="5">
        <v>10</v>
      </c>
      <c r="F40" s="7">
        <f>'92'!F40+'92'!G40</f>
        <v>31416.666666666668</v>
      </c>
      <c r="G40" s="7">
        <f t="shared" si="4"/>
        <v>6500</v>
      </c>
      <c r="H40" s="7">
        <f t="shared" si="0"/>
        <v>27083.33333333333</v>
      </c>
      <c r="I40" s="2"/>
      <c r="J40" s="2"/>
      <c r="K40" s="2"/>
      <c r="L40" s="2"/>
      <c r="M40" s="2"/>
      <c r="N40" s="2"/>
      <c r="O40" s="2"/>
      <c r="P40" s="3"/>
    </row>
    <row r="41" spans="1:16" ht="22.5">
      <c r="A41" s="11">
        <v>37</v>
      </c>
      <c r="B41" s="7" t="s">
        <v>28</v>
      </c>
      <c r="C41" s="6">
        <v>65000</v>
      </c>
      <c r="D41" s="5">
        <f>'92'!D41+12</f>
        <v>70</v>
      </c>
      <c r="E41" s="5">
        <v>10</v>
      </c>
      <c r="F41" s="7">
        <f>'92'!F41+'92'!G41</f>
        <v>31416.666666666668</v>
      </c>
      <c r="G41" s="7">
        <f t="shared" si="4"/>
        <v>6500</v>
      </c>
      <c r="H41" s="7">
        <f t="shared" si="0"/>
        <v>27083.33333333333</v>
      </c>
      <c r="I41" s="2"/>
      <c r="J41" s="2"/>
      <c r="K41" s="2"/>
      <c r="L41" s="2"/>
      <c r="M41" s="2"/>
      <c r="N41" s="2"/>
      <c r="O41" s="2"/>
      <c r="P41" s="3"/>
    </row>
    <row r="42" spans="1:16" ht="22.5">
      <c r="A42" s="11">
        <v>38</v>
      </c>
      <c r="B42" s="7" t="s">
        <v>29</v>
      </c>
      <c r="C42" s="6">
        <v>55000</v>
      </c>
      <c r="D42" s="5">
        <f>'92'!D42+12</f>
        <v>70</v>
      </c>
      <c r="E42" s="5">
        <v>10</v>
      </c>
      <c r="F42" s="7">
        <f>'92'!F42+'92'!G42</f>
        <v>26583.333333333332</v>
      </c>
      <c r="G42" s="7">
        <f t="shared" si="4"/>
        <v>5500</v>
      </c>
      <c r="H42" s="7">
        <f t="shared" si="0"/>
        <v>22916.666666666668</v>
      </c>
      <c r="I42" s="2"/>
      <c r="J42" s="2"/>
      <c r="K42" s="2"/>
      <c r="L42" s="2"/>
      <c r="M42" s="2"/>
      <c r="N42" s="2"/>
      <c r="O42" s="2"/>
      <c r="P42" s="3"/>
    </row>
    <row r="43" spans="1:16" ht="22.5">
      <c r="A43" s="11">
        <v>39</v>
      </c>
      <c r="B43" s="5" t="s">
        <v>7</v>
      </c>
      <c r="C43" s="6">
        <v>6940000</v>
      </c>
      <c r="D43" s="5">
        <f>'92'!D43+12</f>
        <v>70</v>
      </c>
      <c r="E43" s="5">
        <v>10</v>
      </c>
      <c r="F43" s="7">
        <f>'92'!F43+'92'!G43</f>
        <v>3354333.3333333335</v>
      </c>
      <c r="G43" s="7">
        <f t="shared" si="4"/>
        <v>694000</v>
      </c>
      <c r="H43" s="7">
        <f t="shared" si="0"/>
        <v>2891666.6666666665</v>
      </c>
      <c r="I43" s="2"/>
      <c r="J43" s="2"/>
      <c r="K43" s="2"/>
      <c r="L43" s="2"/>
      <c r="M43" s="2"/>
      <c r="N43" s="2"/>
      <c r="O43" s="2"/>
      <c r="P43" s="3"/>
    </row>
    <row r="44" spans="1:16" ht="22.5">
      <c r="A44" s="11">
        <v>40</v>
      </c>
      <c r="B44" s="7" t="s">
        <v>30</v>
      </c>
      <c r="C44" s="6">
        <v>1950000</v>
      </c>
      <c r="D44" s="5">
        <f>'92'!D44+12</f>
        <v>69</v>
      </c>
      <c r="E44" s="5">
        <v>4</v>
      </c>
      <c r="F44" s="7">
        <f>'92'!F44+'92'!G44</f>
        <v>1950000</v>
      </c>
      <c r="G44" s="7">
        <f t="shared" si="4"/>
        <v>0</v>
      </c>
      <c r="H44" s="7">
        <f t="shared" si="0"/>
        <v>0</v>
      </c>
      <c r="I44" s="2"/>
      <c r="J44" s="2"/>
      <c r="K44" s="2"/>
      <c r="L44" s="2"/>
      <c r="M44" s="2"/>
      <c r="N44" s="2"/>
      <c r="O44" s="2"/>
      <c r="P44" s="3"/>
    </row>
    <row r="45" spans="1:16" ht="22.5">
      <c r="A45" s="11">
        <v>41</v>
      </c>
      <c r="B45" s="7" t="s">
        <v>30</v>
      </c>
      <c r="C45" s="6">
        <v>1950000</v>
      </c>
      <c r="D45" s="5">
        <f>'92'!D45+12</f>
        <v>69</v>
      </c>
      <c r="E45" s="5">
        <v>4</v>
      </c>
      <c r="F45" s="7">
        <f>'92'!F45+'92'!G45</f>
        <v>1950000</v>
      </c>
      <c r="G45" s="7">
        <f t="shared" si="4"/>
        <v>0</v>
      </c>
      <c r="H45" s="7">
        <f t="shared" si="0"/>
        <v>0</v>
      </c>
      <c r="I45" s="2"/>
      <c r="J45" s="2"/>
      <c r="K45" s="2"/>
      <c r="L45" s="2"/>
      <c r="M45" s="2"/>
      <c r="N45" s="2"/>
      <c r="O45" s="2"/>
      <c r="P45" s="3"/>
    </row>
    <row r="46" spans="1:16" ht="22.5">
      <c r="A46" s="11">
        <v>42</v>
      </c>
      <c r="B46" s="7" t="s">
        <v>30</v>
      </c>
      <c r="C46" s="6">
        <v>1950000</v>
      </c>
      <c r="D46" s="5">
        <f>'92'!D46+12</f>
        <v>69</v>
      </c>
      <c r="E46" s="5">
        <v>4</v>
      </c>
      <c r="F46" s="7">
        <f>'92'!F46+'92'!G46</f>
        <v>1950000</v>
      </c>
      <c r="G46" s="7">
        <f t="shared" si="4"/>
        <v>0</v>
      </c>
      <c r="H46" s="7">
        <f t="shared" si="0"/>
        <v>0</v>
      </c>
      <c r="I46" s="2"/>
      <c r="J46" s="2"/>
      <c r="K46" s="2"/>
      <c r="L46" s="2"/>
      <c r="M46" s="2"/>
      <c r="N46" s="2"/>
      <c r="O46" s="2"/>
      <c r="P46" s="3"/>
    </row>
    <row r="47" spans="1:16" ht="22.5">
      <c r="A47" s="11">
        <v>43</v>
      </c>
      <c r="B47" s="5" t="s">
        <v>19</v>
      </c>
      <c r="C47" s="6">
        <v>300000</v>
      </c>
      <c r="D47" s="5">
        <f>'92'!D47+12</f>
        <v>69</v>
      </c>
      <c r="E47" s="5">
        <v>4</v>
      </c>
      <c r="F47" s="7">
        <f>'92'!F47+'92'!G47</f>
        <v>300000</v>
      </c>
      <c r="G47" s="7">
        <f t="shared" si="4"/>
        <v>0</v>
      </c>
      <c r="H47" s="7">
        <f t="shared" si="0"/>
        <v>0</v>
      </c>
      <c r="I47" s="2"/>
      <c r="J47" s="2"/>
      <c r="K47" s="2"/>
      <c r="L47" s="2"/>
      <c r="M47" s="2"/>
      <c r="N47" s="2"/>
      <c r="O47" s="2"/>
      <c r="P47" s="3"/>
    </row>
    <row r="48" spans="1:16" ht="22.5">
      <c r="A48" s="11">
        <v>44</v>
      </c>
      <c r="B48" s="5" t="s">
        <v>19</v>
      </c>
      <c r="C48" s="6">
        <v>300000</v>
      </c>
      <c r="D48" s="5">
        <f>'92'!D48+12</f>
        <v>69</v>
      </c>
      <c r="E48" s="5">
        <v>4</v>
      </c>
      <c r="F48" s="7">
        <f>'92'!F48+'92'!G48</f>
        <v>300000</v>
      </c>
      <c r="G48" s="7">
        <f t="shared" si="4"/>
        <v>0</v>
      </c>
      <c r="H48" s="7">
        <f t="shared" si="0"/>
        <v>0</v>
      </c>
      <c r="I48" s="2"/>
      <c r="J48" s="2"/>
      <c r="K48" s="2"/>
      <c r="L48" s="2"/>
      <c r="M48" s="2"/>
      <c r="N48" s="2"/>
      <c r="O48" s="2"/>
      <c r="P48" s="3"/>
    </row>
    <row r="49" spans="1:16" ht="22.5">
      <c r="A49" s="11">
        <v>45</v>
      </c>
      <c r="B49" s="5" t="s">
        <v>19</v>
      </c>
      <c r="C49" s="6">
        <v>300000</v>
      </c>
      <c r="D49" s="5">
        <f>'92'!D49+12</f>
        <v>69</v>
      </c>
      <c r="E49" s="5">
        <v>4</v>
      </c>
      <c r="F49" s="7">
        <f>'92'!F49+'92'!G49</f>
        <v>300000</v>
      </c>
      <c r="G49" s="7">
        <f t="shared" si="4"/>
        <v>0</v>
      </c>
      <c r="H49" s="7">
        <f t="shared" si="0"/>
        <v>0</v>
      </c>
      <c r="I49" s="2"/>
      <c r="J49" s="2"/>
      <c r="K49" s="2"/>
      <c r="L49" s="2"/>
      <c r="M49" s="2"/>
      <c r="N49" s="2"/>
      <c r="O49" s="2"/>
      <c r="P49" s="3"/>
    </row>
    <row r="50" spans="1:16" ht="22.5">
      <c r="A50" s="11">
        <v>46</v>
      </c>
      <c r="B50" s="5" t="s">
        <v>3</v>
      </c>
      <c r="C50" s="6">
        <v>7966000</v>
      </c>
      <c r="D50" s="5">
        <f>'92'!D50+12</f>
        <v>69</v>
      </c>
      <c r="E50" s="5">
        <v>4</v>
      </c>
      <c r="F50" s="7">
        <f>'92'!F50+'92'!G50</f>
        <v>7966000</v>
      </c>
      <c r="G50" s="7">
        <f t="shared" si="4"/>
        <v>0</v>
      </c>
      <c r="H50" s="7">
        <f t="shared" si="0"/>
        <v>0</v>
      </c>
      <c r="I50" s="2"/>
      <c r="J50" s="2"/>
      <c r="K50" s="2"/>
      <c r="L50" s="2"/>
      <c r="M50" s="2"/>
      <c r="N50" s="2"/>
      <c r="O50" s="2"/>
      <c r="P50" s="3"/>
    </row>
    <row r="51" spans="1:16" ht="22.5">
      <c r="A51" s="11">
        <v>47</v>
      </c>
      <c r="B51" s="5" t="s">
        <v>3</v>
      </c>
      <c r="C51" s="6">
        <v>7967000</v>
      </c>
      <c r="D51" s="5">
        <f>'92'!D51+12</f>
        <v>69</v>
      </c>
      <c r="E51" s="5">
        <v>4</v>
      </c>
      <c r="F51" s="7">
        <f>'92'!F51+'92'!G51</f>
        <v>7966999.5</v>
      </c>
      <c r="G51" s="7">
        <f t="shared" si="4"/>
        <v>0</v>
      </c>
      <c r="H51" s="7">
        <v>0</v>
      </c>
      <c r="I51" s="2"/>
      <c r="J51" s="2"/>
      <c r="K51" s="2"/>
      <c r="L51" s="2"/>
      <c r="M51" s="2"/>
      <c r="N51" s="2"/>
      <c r="O51" s="2"/>
      <c r="P51" s="3"/>
    </row>
    <row r="52" spans="1:16" ht="22.5">
      <c r="A52" s="11">
        <v>48</v>
      </c>
      <c r="B52" s="5" t="s">
        <v>3</v>
      </c>
      <c r="C52" s="6">
        <v>7967000</v>
      </c>
      <c r="D52" s="5">
        <f>'92'!D52+12</f>
        <v>69</v>
      </c>
      <c r="E52" s="5">
        <v>4</v>
      </c>
      <c r="F52" s="7">
        <f>'92'!F52+'92'!G52-1</f>
        <v>7966999.5</v>
      </c>
      <c r="G52" s="7">
        <f t="shared" si="4"/>
        <v>0</v>
      </c>
      <c r="H52" s="7">
        <v>0</v>
      </c>
      <c r="I52" s="2"/>
      <c r="J52" s="2"/>
      <c r="K52" s="2"/>
      <c r="L52" s="2"/>
      <c r="M52" s="2"/>
      <c r="N52" s="2"/>
      <c r="O52" s="2"/>
      <c r="P52" s="3"/>
    </row>
    <row r="53" spans="1:16" ht="22.5">
      <c r="A53" s="11">
        <v>49</v>
      </c>
      <c r="B53" s="5" t="s">
        <v>18</v>
      </c>
      <c r="C53" s="6">
        <v>50000</v>
      </c>
      <c r="D53" s="5">
        <f>'92'!D53+12</f>
        <v>69</v>
      </c>
      <c r="E53" s="5">
        <v>4</v>
      </c>
      <c r="F53" s="7">
        <f>'92'!F53+'92'!G53</f>
        <v>50000</v>
      </c>
      <c r="G53" s="7">
        <f t="shared" si="4"/>
        <v>0</v>
      </c>
      <c r="H53" s="7">
        <f t="shared" si="0"/>
        <v>0</v>
      </c>
      <c r="I53" s="2"/>
      <c r="J53" s="2"/>
      <c r="K53" s="2"/>
      <c r="L53" s="2"/>
      <c r="M53" s="2"/>
      <c r="N53" s="2"/>
      <c r="O53" s="2"/>
      <c r="P53" s="3"/>
    </row>
    <row r="54" spans="1:16" ht="22.5">
      <c r="A54" s="11">
        <v>50</v>
      </c>
      <c r="B54" s="5" t="s">
        <v>18</v>
      </c>
      <c r="C54" s="6">
        <v>50000</v>
      </c>
      <c r="D54" s="5">
        <f>'92'!D54+12</f>
        <v>69</v>
      </c>
      <c r="E54" s="5">
        <v>4</v>
      </c>
      <c r="F54" s="7">
        <f>'92'!F54+'92'!G54</f>
        <v>50000</v>
      </c>
      <c r="G54" s="7">
        <f t="shared" si="4"/>
        <v>0</v>
      </c>
      <c r="H54" s="7">
        <f t="shared" si="0"/>
        <v>0</v>
      </c>
      <c r="I54" s="2"/>
      <c r="J54" s="2"/>
      <c r="K54" s="2"/>
      <c r="L54" s="2"/>
      <c r="M54" s="2"/>
      <c r="N54" s="2"/>
      <c r="O54" s="2"/>
      <c r="P54" s="3"/>
    </row>
    <row r="55" spans="1:16" ht="22.5">
      <c r="A55" s="11">
        <v>51</v>
      </c>
      <c r="B55" s="5" t="s">
        <v>18</v>
      </c>
      <c r="C55" s="6">
        <v>50000</v>
      </c>
      <c r="D55" s="5">
        <f>'92'!D55+12</f>
        <v>69</v>
      </c>
      <c r="E55" s="5">
        <v>4</v>
      </c>
      <c r="F55" s="7">
        <f>'92'!F55+'92'!G55</f>
        <v>50000</v>
      </c>
      <c r="G55" s="7">
        <f t="shared" si="4"/>
        <v>0</v>
      </c>
      <c r="H55" s="7">
        <f t="shared" si="0"/>
        <v>0</v>
      </c>
      <c r="I55" s="2"/>
      <c r="J55" s="2"/>
      <c r="K55" s="2"/>
      <c r="L55" s="2"/>
      <c r="M55" s="2"/>
      <c r="N55" s="2"/>
      <c r="O55" s="2"/>
      <c r="P55" s="3"/>
    </row>
    <row r="56" spans="1:16" ht="22.5">
      <c r="A56" s="11">
        <v>52</v>
      </c>
      <c r="B56" s="5" t="s">
        <v>65</v>
      </c>
      <c r="C56" s="6">
        <v>3800000</v>
      </c>
      <c r="D56" s="5">
        <f>'92'!D56+12</f>
        <v>69</v>
      </c>
      <c r="E56" s="5">
        <v>4</v>
      </c>
      <c r="F56" s="7">
        <f>'92'!F56+'92'!G56</f>
        <v>3800000</v>
      </c>
      <c r="G56" s="7">
        <f t="shared" si="4"/>
        <v>0</v>
      </c>
      <c r="H56" s="7">
        <f t="shared" si="0"/>
        <v>0</v>
      </c>
      <c r="I56" s="2"/>
      <c r="J56" s="2"/>
      <c r="K56" s="2"/>
      <c r="L56" s="2"/>
      <c r="M56" s="2"/>
      <c r="N56" s="2"/>
      <c r="O56" s="2"/>
      <c r="P56" s="3"/>
    </row>
    <row r="57" spans="1:16" ht="22.5">
      <c r="A57" s="11">
        <v>53</v>
      </c>
      <c r="B57" s="5" t="s">
        <v>31</v>
      </c>
      <c r="C57" s="6">
        <v>7622000</v>
      </c>
      <c r="D57" s="5">
        <f>'92'!D57+12</f>
        <v>69</v>
      </c>
      <c r="E57" s="5">
        <v>10</v>
      </c>
      <c r="F57" s="7">
        <f>'92'!F57+'92'!G57</f>
        <v>3620450</v>
      </c>
      <c r="G57" s="7">
        <f t="shared" si="4"/>
        <v>762200</v>
      </c>
      <c r="H57" s="7">
        <f t="shared" si="0"/>
        <v>3239350</v>
      </c>
      <c r="I57" s="2"/>
      <c r="J57" s="2"/>
      <c r="K57" s="2"/>
      <c r="L57" s="2"/>
      <c r="M57" s="2"/>
      <c r="N57" s="2"/>
      <c r="O57" s="2"/>
      <c r="P57" s="3"/>
    </row>
    <row r="58" spans="1:16" ht="22.5">
      <c r="A58" s="11">
        <v>54</v>
      </c>
      <c r="B58" s="5" t="s">
        <v>32</v>
      </c>
      <c r="C58" s="6">
        <v>2180000</v>
      </c>
      <c r="D58" s="5">
        <f>'92'!D58+12</f>
        <v>68</v>
      </c>
      <c r="E58" s="5">
        <v>10</v>
      </c>
      <c r="F58" s="7">
        <f>'92'!F58+'92'!G58</f>
        <v>1017333.3333333334</v>
      </c>
      <c r="G58" s="7">
        <f t="shared" si="4"/>
        <v>218000</v>
      </c>
      <c r="H58" s="7">
        <f t="shared" si="0"/>
        <v>944666.6666666665</v>
      </c>
      <c r="I58" s="2"/>
      <c r="J58" s="2"/>
      <c r="K58" s="2"/>
      <c r="L58" s="2"/>
      <c r="M58" s="2"/>
      <c r="N58" s="2"/>
      <c r="O58" s="2"/>
      <c r="P58" s="3"/>
    </row>
    <row r="59" spans="1:16" ht="22.5">
      <c r="A59" s="11">
        <v>55</v>
      </c>
      <c r="B59" s="5" t="s">
        <v>32</v>
      </c>
      <c r="C59" s="6">
        <v>2180000</v>
      </c>
      <c r="D59" s="5">
        <f>'92'!D59+12</f>
        <v>68</v>
      </c>
      <c r="E59" s="5">
        <v>10</v>
      </c>
      <c r="F59" s="7">
        <f>'92'!F59+'92'!G59</f>
        <v>1017333.3333333334</v>
      </c>
      <c r="G59" s="7">
        <f t="shared" si="4"/>
        <v>218000</v>
      </c>
      <c r="H59" s="7">
        <f t="shared" si="0"/>
        <v>944666.6666666665</v>
      </c>
      <c r="I59" s="2"/>
      <c r="J59" s="2"/>
      <c r="K59" s="2"/>
      <c r="L59" s="2"/>
      <c r="M59" s="2"/>
      <c r="N59" s="2"/>
      <c r="O59" s="2"/>
      <c r="P59" s="3"/>
    </row>
    <row r="60" spans="1:16" ht="22.5">
      <c r="A60" s="11">
        <v>56</v>
      </c>
      <c r="B60" s="7" t="s">
        <v>33</v>
      </c>
      <c r="C60" s="6">
        <v>350000</v>
      </c>
      <c r="D60" s="5">
        <f>'92'!D60+12</f>
        <v>68</v>
      </c>
      <c r="E60" s="5">
        <v>10</v>
      </c>
      <c r="F60" s="7">
        <f>'92'!F60+'92'!G60</f>
        <v>163333.3333333333</v>
      </c>
      <c r="G60" s="7">
        <f t="shared" si="4"/>
        <v>35000</v>
      </c>
      <c r="H60" s="7">
        <f t="shared" si="0"/>
        <v>151666.6666666667</v>
      </c>
      <c r="I60" s="2"/>
      <c r="J60" s="2"/>
      <c r="K60" s="2"/>
      <c r="L60" s="2"/>
      <c r="M60" s="2"/>
      <c r="N60" s="2"/>
      <c r="O60" s="2"/>
      <c r="P60" s="3"/>
    </row>
    <row r="61" spans="1:16" ht="22.5">
      <c r="A61" s="11">
        <v>57</v>
      </c>
      <c r="B61" s="7" t="s">
        <v>33</v>
      </c>
      <c r="C61" s="6">
        <v>350000</v>
      </c>
      <c r="D61" s="5">
        <f>'92'!D61+12</f>
        <v>68</v>
      </c>
      <c r="E61" s="5">
        <v>10</v>
      </c>
      <c r="F61" s="7">
        <f>'92'!F61+'92'!G61</f>
        <v>163333.3333333333</v>
      </c>
      <c r="G61" s="7">
        <f t="shared" si="4"/>
        <v>35000</v>
      </c>
      <c r="H61" s="7">
        <f t="shared" si="0"/>
        <v>151666.6666666667</v>
      </c>
      <c r="I61" s="2"/>
      <c r="J61" s="2"/>
      <c r="K61" s="2"/>
      <c r="L61" s="2"/>
      <c r="M61" s="2"/>
      <c r="N61" s="2"/>
      <c r="O61" s="2"/>
      <c r="P61" s="3"/>
    </row>
    <row r="62" spans="1:16" ht="22.5">
      <c r="A62" s="11">
        <v>58</v>
      </c>
      <c r="B62" s="7" t="s">
        <v>33</v>
      </c>
      <c r="C62" s="6">
        <v>250000</v>
      </c>
      <c r="D62" s="5">
        <f>'92'!D62+12</f>
        <v>68</v>
      </c>
      <c r="E62" s="5">
        <v>10</v>
      </c>
      <c r="F62" s="7">
        <f>'92'!F62+'92'!G62</f>
        <v>116666.66666666667</v>
      </c>
      <c r="G62" s="7">
        <f t="shared" si="4"/>
        <v>25000</v>
      </c>
      <c r="H62" s="7">
        <f t="shared" si="0"/>
        <v>108333.33333333331</v>
      </c>
      <c r="I62" s="2"/>
      <c r="J62" s="2"/>
      <c r="K62" s="2"/>
      <c r="L62" s="2"/>
      <c r="M62" s="2"/>
      <c r="N62" s="2"/>
      <c r="O62" s="2"/>
      <c r="P62" s="3"/>
    </row>
    <row r="63" spans="1:16" ht="22.5">
      <c r="A63" s="11">
        <v>59</v>
      </c>
      <c r="B63" s="5" t="s">
        <v>34</v>
      </c>
      <c r="C63" s="6">
        <v>550000</v>
      </c>
      <c r="D63" s="5">
        <f>'92'!D63+12</f>
        <v>67</v>
      </c>
      <c r="E63" s="5">
        <v>10</v>
      </c>
      <c r="F63" s="7">
        <f>'92'!F63+'92'!G63</f>
        <v>252083.3333333333</v>
      </c>
      <c r="G63" s="7">
        <f t="shared" si="4"/>
        <v>55000</v>
      </c>
      <c r="H63" s="7">
        <f t="shared" si="0"/>
        <v>242916.6666666667</v>
      </c>
      <c r="I63" s="2"/>
      <c r="J63" s="2"/>
      <c r="K63" s="2"/>
      <c r="L63" s="2"/>
      <c r="M63" s="2"/>
      <c r="N63" s="2"/>
      <c r="O63" s="2"/>
      <c r="P63" s="3"/>
    </row>
    <row r="64" spans="1:16" ht="22.5">
      <c r="A64" s="11">
        <v>60</v>
      </c>
      <c r="B64" s="5" t="s">
        <v>19</v>
      </c>
      <c r="C64" s="6">
        <v>165000</v>
      </c>
      <c r="D64" s="5">
        <f>'92'!D64+12</f>
        <v>67</v>
      </c>
      <c r="E64" s="5">
        <v>4</v>
      </c>
      <c r="F64" s="7">
        <f>'92'!F64+'92'!G64</f>
        <v>165000.5</v>
      </c>
      <c r="G64" s="7">
        <f t="shared" si="4"/>
        <v>0</v>
      </c>
      <c r="H64" s="7">
        <v>0</v>
      </c>
      <c r="I64" s="2"/>
      <c r="J64" s="2"/>
      <c r="K64" s="2"/>
      <c r="L64" s="2"/>
      <c r="M64" s="2"/>
      <c r="N64" s="2"/>
      <c r="O64" s="2"/>
      <c r="P64" s="3"/>
    </row>
    <row r="65" spans="1:16" ht="22.5">
      <c r="A65" s="11">
        <v>61</v>
      </c>
      <c r="B65" s="5" t="s">
        <v>35</v>
      </c>
      <c r="C65" s="6">
        <f>1300000+5200000</f>
        <v>6500000</v>
      </c>
      <c r="D65" s="5">
        <f>'92'!D65+12</f>
        <v>67</v>
      </c>
      <c r="E65" s="5">
        <v>10</v>
      </c>
      <c r="F65" s="7">
        <f>'92'!F65+'92'!G65</f>
        <v>2979166.666666667</v>
      </c>
      <c r="G65" s="7">
        <f t="shared" si="4"/>
        <v>650000</v>
      </c>
      <c r="H65" s="7">
        <f t="shared" si="0"/>
        <v>2870833.333333333</v>
      </c>
      <c r="I65" s="2"/>
      <c r="J65" s="2"/>
      <c r="K65" s="2"/>
      <c r="L65" s="2"/>
      <c r="M65" s="2"/>
      <c r="N65" s="2"/>
      <c r="O65" s="2"/>
      <c r="P65" s="3"/>
    </row>
    <row r="66" spans="1:16" ht="22.5">
      <c r="A66" s="11">
        <v>62</v>
      </c>
      <c r="B66" s="5" t="s">
        <v>37</v>
      </c>
      <c r="C66" s="6">
        <v>3350000</v>
      </c>
      <c r="D66" s="5">
        <f>'92'!D66+12</f>
        <v>65</v>
      </c>
      <c r="E66" s="5">
        <v>10</v>
      </c>
      <c r="F66" s="7">
        <f>'92'!F66+'92'!G66</f>
        <v>1479583.3333333335</v>
      </c>
      <c r="G66" s="7">
        <f t="shared" si="4"/>
        <v>335000</v>
      </c>
      <c r="H66" s="7">
        <f t="shared" si="0"/>
        <v>1535416.6666666665</v>
      </c>
      <c r="I66" s="2"/>
      <c r="J66" s="2"/>
      <c r="K66" s="2"/>
      <c r="L66" s="2"/>
      <c r="M66" s="2"/>
      <c r="N66" s="2"/>
      <c r="O66" s="2"/>
      <c r="P66" s="3"/>
    </row>
    <row r="67" spans="1:16" ht="22.5">
      <c r="A67" s="11">
        <v>63</v>
      </c>
      <c r="B67" s="5" t="s">
        <v>63</v>
      </c>
      <c r="C67" s="6">
        <v>600000</v>
      </c>
      <c r="D67" s="5">
        <f>'92'!D67+12</f>
        <v>65</v>
      </c>
      <c r="E67" s="5">
        <v>10</v>
      </c>
      <c r="F67" s="7">
        <f>'92'!F67+'92'!G67</f>
        <v>265000</v>
      </c>
      <c r="G67" s="7">
        <f t="shared" si="4"/>
        <v>60000</v>
      </c>
      <c r="H67" s="7">
        <f t="shared" si="0"/>
        <v>275000</v>
      </c>
      <c r="I67" s="2"/>
      <c r="J67" s="2"/>
      <c r="K67" s="2"/>
      <c r="L67" s="2"/>
      <c r="M67" s="2"/>
      <c r="N67" s="2"/>
      <c r="O67" s="2"/>
      <c r="P67" s="3"/>
    </row>
    <row r="68" spans="1:16" ht="22.5">
      <c r="A68" s="11">
        <v>64</v>
      </c>
      <c r="B68" s="5" t="s">
        <v>38</v>
      </c>
      <c r="C68" s="6">
        <v>890000</v>
      </c>
      <c r="D68" s="5">
        <f>'92'!D68+12</f>
        <v>65</v>
      </c>
      <c r="E68" s="5">
        <v>10</v>
      </c>
      <c r="F68" s="7">
        <f>'92'!F68+'92'!G68</f>
        <v>393083.3333333334</v>
      </c>
      <c r="G68" s="7">
        <f t="shared" si="4"/>
        <v>89000</v>
      </c>
      <c r="H68" s="7">
        <f t="shared" si="0"/>
        <v>407916.6666666666</v>
      </c>
      <c r="I68" s="2"/>
      <c r="J68" s="2"/>
      <c r="K68" s="2"/>
      <c r="L68" s="2"/>
      <c r="M68" s="2"/>
      <c r="N68" s="2"/>
      <c r="O68" s="2"/>
      <c r="P68" s="3"/>
    </row>
    <row r="69" spans="1:16" ht="22.5">
      <c r="A69" s="11">
        <v>65</v>
      </c>
      <c r="B69" s="7" t="s">
        <v>39</v>
      </c>
      <c r="C69" s="6">
        <v>35980000</v>
      </c>
      <c r="D69" s="5">
        <f>'92'!D69+12</f>
        <v>65</v>
      </c>
      <c r="E69" s="5">
        <v>10</v>
      </c>
      <c r="F69" s="7">
        <f>'92'!F69+'92'!G69</f>
        <v>15891166.666666668</v>
      </c>
      <c r="G69" s="7">
        <f t="shared" si="4"/>
        <v>3598000</v>
      </c>
      <c r="H69" s="7">
        <f aca="true" t="shared" si="5" ref="H69:H132">C69-F69-G69</f>
        <v>16490833.333333332</v>
      </c>
      <c r="I69" s="2"/>
      <c r="J69" s="2"/>
      <c r="K69" s="2"/>
      <c r="L69" s="2"/>
      <c r="M69" s="2"/>
      <c r="N69" s="2"/>
      <c r="O69" s="2"/>
      <c r="P69" s="3"/>
    </row>
    <row r="70" spans="1:16" ht="22.5">
      <c r="A70" s="11">
        <v>66</v>
      </c>
      <c r="B70" s="7" t="s">
        <v>40</v>
      </c>
      <c r="C70" s="6">
        <v>1560000</v>
      </c>
      <c r="D70" s="5">
        <f>'92'!D70+12</f>
        <v>65</v>
      </c>
      <c r="E70" s="5">
        <v>10</v>
      </c>
      <c r="F70" s="7">
        <f>'92'!F70+'92'!G70</f>
        <v>689000</v>
      </c>
      <c r="G70" s="7">
        <f t="shared" si="4"/>
        <v>156000</v>
      </c>
      <c r="H70" s="7">
        <f t="shared" si="5"/>
        <v>715000</v>
      </c>
      <c r="I70" s="2"/>
      <c r="J70" s="2"/>
      <c r="K70" s="2"/>
      <c r="L70" s="2"/>
      <c r="M70" s="2"/>
      <c r="N70" s="2"/>
      <c r="O70" s="2"/>
      <c r="P70" s="3"/>
    </row>
    <row r="71" spans="1:16" ht="22.5">
      <c r="A71" s="11">
        <v>67</v>
      </c>
      <c r="B71" s="7" t="s">
        <v>40</v>
      </c>
      <c r="C71" s="6">
        <v>1560000</v>
      </c>
      <c r="D71" s="5">
        <f>'92'!D71+12</f>
        <v>65</v>
      </c>
      <c r="E71" s="5">
        <v>10</v>
      </c>
      <c r="F71" s="7">
        <f>'92'!F71+'92'!G71</f>
        <v>689000</v>
      </c>
      <c r="G71" s="7">
        <f t="shared" si="4"/>
        <v>156000</v>
      </c>
      <c r="H71" s="7">
        <f t="shared" si="5"/>
        <v>715000</v>
      </c>
      <c r="I71" s="2"/>
      <c r="J71" s="2"/>
      <c r="K71" s="2"/>
      <c r="L71" s="2"/>
      <c r="M71" s="2"/>
      <c r="N71" s="2"/>
      <c r="O71" s="2"/>
      <c r="P71" s="3"/>
    </row>
    <row r="72" spans="1:16" ht="22.5">
      <c r="A72" s="11">
        <v>68</v>
      </c>
      <c r="B72" s="7" t="s">
        <v>41</v>
      </c>
      <c r="C72" s="6">
        <v>14500000</v>
      </c>
      <c r="D72" s="5">
        <f>'92'!D72+12</f>
        <v>65</v>
      </c>
      <c r="E72" s="5">
        <v>10</v>
      </c>
      <c r="F72" s="7">
        <f>'92'!F72+'92'!G72</f>
        <v>6404166.666666666</v>
      </c>
      <c r="G72" s="7">
        <f t="shared" si="4"/>
        <v>1450000</v>
      </c>
      <c r="H72" s="7">
        <f t="shared" si="5"/>
        <v>6645833.333333334</v>
      </c>
      <c r="I72" s="2"/>
      <c r="J72" s="2"/>
      <c r="K72" s="2"/>
      <c r="L72" s="2"/>
      <c r="M72" s="2"/>
      <c r="N72" s="2"/>
      <c r="O72" s="2"/>
      <c r="P72" s="3"/>
    </row>
    <row r="73" spans="1:16" ht="22.5">
      <c r="A73" s="11">
        <v>69</v>
      </c>
      <c r="B73" s="7" t="s">
        <v>42</v>
      </c>
      <c r="C73" s="6">
        <v>1200000</v>
      </c>
      <c r="D73" s="5">
        <f>'92'!D73+12</f>
        <v>65</v>
      </c>
      <c r="E73" s="5">
        <v>10</v>
      </c>
      <c r="F73" s="7">
        <f>'92'!F73+'92'!G73</f>
        <v>530000</v>
      </c>
      <c r="G73" s="7">
        <f t="shared" si="4"/>
        <v>120000</v>
      </c>
      <c r="H73" s="7">
        <f t="shared" si="5"/>
        <v>550000</v>
      </c>
      <c r="I73" s="2"/>
      <c r="J73" s="2"/>
      <c r="K73" s="2"/>
      <c r="L73" s="2"/>
      <c r="M73" s="2"/>
      <c r="N73" s="2"/>
      <c r="O73" s="2"/>
      <c r="P73" s="3"/>
    </row>
    <row r="74" spans="1:16" ht="22.5">
      <c r="A74" s="11">
        <v>70</v>
      </c>
      <c r="B74" s="7" t="s">
        <v>42</v>
      </c>
      <c r="C74" s="6">
        <v>1200000</v>
      </c>
      <c r="D74" s="5">
        <f>'92'!D74+12</f>
        <v>65</v>
      </c>
      <c r="E74" s="5">
        <v>10</v>
      </c>
      <c r="F74" s="7">
        <f>'92'!F74+'92'!G74</f>
        <v>530000</v>
      </c>
      <c r="G74" s="7">
        <f t="shared" si="4"/>
        <v>120000</v>
      </c>
      <c r="H74" s="7">
        <f t="shared" si="5"/>
        <v>550000</v>
      </c>
      <c r="I74" s="2"/>
      <c r="J74" s="2"/>
      <c r="K74" s="2"/>
      <c r="L74" s="2"/>
      <c r="M74" s="2"/>
      <c r="N74" s="2"/>
      <c r="O74" s="2"/>
      <c r="P74" s="3"/>
    </row>
    <row r="75" spans="1:16" ht="22.5">
      <c r="A75" s="11">
        <v>71</v>
      </c>
      <c r="B75" s="7" t="s">
        <v>42</v>
      </c>
      <c r="C75" s="6">
        <v>1200000</v>
      </c>
      <c r="D75" s="5">
        <f>'92'!D75+12</f>
        <v>65</v>
      </c>
      <c r="E75" s="5">
        <v>10</v>
      </c>
      <c r="F75" s="7">
        <f>'92'!F75+'92'!G75</f>
        <v>530000</v>
      </c>
      <c r="G75" s="7">
        <f t="shared" si="4"/>
        <v>120000</v>
      </c>
      <c r="H75" s="7">
        <f t="shared" si="5"/>
        <v>550000</v>
      </c>
      <c r="I75" s="2"/>
      <c r="J75" s="2"/>
      <c r="K75" s="2"/>
      <c r="L75" s="2"/>
      <c r="M75" s="2"/>
      <c r="N75" s="2"/>
      <c r="O75" s="2"/>
      <c r="P75" s="3"/>
    </row>
    <row r="76" spans="1:16" ht="22.5">
      <c r="A76" s="11">
        <v>72</v>
      </c>
      <c r="B76" s="7" t="s">
        <v>42</v>
      </c>
      <c r="C76" s="6">
        <v>1200000</v>
      </c>
      <c r="D76" s="5">
        <f>'92'!D76+12</f>
        <v>65</v>
      </c>
      <c r="E76" s="5">
        <v>10</v>
      </c>
      <c r="F76" s="7">
        <f>'92'!F76+'92'!G76</f>
        <v>530000</v>
      </c>
      <c r="G76" s="7">
        <f t="shared" si="4"/>
        <v>120000</v>
      </c>
      <c r="H76" s="7">
        <f t="shared" si="5"/>
        <v>550000</v>
      </c>
      <c r="I76" s="2"/>
      <c r="J76" s="2"/>
      <c r="K76" s="2"/>
      <c r="L76" s="2"/>
      <c r="M76" s="2"/>
      <c r="N76" s="2"/>
      <c r="O76" s="2"/>
      <c r="P76" s="3"/>
    </row>
    <row r="77" spans="1:16" ht="22.5">
      <c r="A77" s="11">
        <v>73</v>
      </c>
      <c r="B77" s="7" t="s">
        <v>42</v>
      </c>
      <c r="C77" s="6">
        <v>1200000</v>
      </c>
      <c r="D77" s="5">
        <f>'92'!D77+12</f>
        <v>65</v>
      </c>
      <c r="E77" s="5">
        <v>10</v>
      </c>
      <c r="F77" s="7">
        <f>'92'!F77+'92'!G77</f>
        <v>530000</v>
      </c>
      <c r="G77" s="7">
        <f t="shared" si="4"/>
        <v>120000</v>
      </c>
      <c r="H77" s="7">
        <f t="shared" si="5"/>
        <v>550000</v>
      </c>
      <c r="I77" s="2"/>
      <c r="J77" s="2"/>
      <c r="K77" s="2"/>
      <c r="L77" s="2"/>
      <c r="M77" s="2"/>
      <c r="N77" s="2"/>
      <c r="O77" s="2"/>
      <c r="P77" s="3"/>
    </row>
    <row r="78" spans="1:16" ht="22.5">
      <c r="A78" s="11">
        <v>74</v>
      </c>
      <c r="B78" s="7" t="s">
        <v>42</v>
      </c>
      <c r="C78" s="6">
        <v>1200000</v>
      </c>
      <c r="D78" s="5">
        <f>'92'!D78+12</f>
        <v>65</v>
      </c>
      <c r="E78" s="5">
        <v>10</v>
      </c>
      <c r="F78" s="7">
        <f>'92'!F78+'92'!G78</f>
        <v>530000</v>
      </c>
      <c r="G78" s="7">
        <f t="shared" si="4"/>
        <v>120000</v>
      </c>
      <c r="H78" s="7">
        <f t="shared" si="5"/>
        <v>550000</v>
      </c>
      <c r="I78" s="2"/>
      <c r="J78" s="2"/>
      <c r="K78" s="2"/>
      <c r="L78" s="2"/>
      <c r="M78" s="2"/>
      <c r="N78" s="2"/>
      <c r="O78" s="2"/>
      <c r="P78" s="3"/>
    </row>
    <row r="79" spans="1:16" ht="22.5">
      <c r="A79" s="11">
        <v>75</v>
      </c>
      <c r="B79" s="7" t="s">
        <v>42</v>
      </c>
      <c r="C79" s="6">
        <v>1200000</v>
      </c>
      <c r="D79" s="5">
        <f>'92'!D79+12</f>
        <v>65</v>
      </c>
      <c r="E79" s="5">
        <v>10</v>
      </c>
      <c r="F79" s="7">
        <f>'92'!F79+'92'!G79</f>
        <v>530000</v>
      </c>
      <c r="G79" s="7">
        <f t="shared" si="4"/>
        <v>120000</v>
      </c>
      <c r="H79" s="7">
        <f t="shared" si="5"/>
        <v>550000</v>
      </c>
      <c r="I79" s="2"/>
      <c r="J79" s="2"/>
      <c r="K79" s="2"/>
      <c r="L79" s="2"/>
      <c r="M79" s="2"/>
      <c r="N79" s="2"/>
      <c r="O79" s="2"/>
      <c r="P79" s="3"/>
    </row>
    <row r="80" spans="1:16" ht="22.5">
      <c r="A80" s="11">
        <v>76</v>
      </c>
      <c r="B80" s="7" t="s">
        <v>43</v>
      </c>
      <c r="C80" s="6">
        <v>2200000</v>
      </c>
      <c r="D80" s="5">
        <f>'92'!D80+12</f>
        <v>65</v>
      </c>
      <c r="E80" s="5">
        <v>10</v>
      </c>
      <c r="F80" s="7">
        <f>'92'!F80+'92'!G80</f>
        <v>971666.6666666667</v>
      </c>
      <c r="G80" s="7">
        <f t="shared" si="4"/>
        <v>220000</v>
      </c>
      <c r="H80" s="7">
        <f t="shared" si="5"/>
        <v>1008333.3333333333</v>
      </c>
      <c r="I80" s="2"/>
      <c r="J80" s="2"/>
      <c r="K80" s="2"/>
      <c r="L80" s="2"/>
      <c r="M80" s="2"/>
      <c r="N80" s="2"/>
      <c r="O80" s="2"/>
      <c r="P80" s="3"/>
    </row>
    <row r="81" spans="1:16" ht="22.5">
      <c r="A81" s="11">
        <v>77</v>
      </c>
      <c r="B81" s="7" t="s">
        <v>44</v>
      </c>
      <c r="C81" s="6">
        <v>650000</v>
      </c>
      <c r="D81" s="5">
        <f>'92'!D81+12</f>
        <v>65</v>
      </c>
      <c r="E81" s="5">
        <v>10</v>
      </c>
      <c r="F81" s="7">
        <f>'92'!F81+'92'!G81</f>
        <v>287083.3333333333</v>
      </c>
      <c r="G81" s="7">
        <f t="shared" si="4"/>
        <v>65000</v>
      </c>
      <c r="H81" s="7">
        <f t="shared" si="5"/>
        <v>297916.6666666667</v>
      </c>
      <c r="I81" s="2"/>
      <c r="J81" s="2"/>
      <c r="K81" s="2"/>
      <c r="L81" s="2"/>
      <c r="M81" s="2"/>
      <c r="N81" s="2"/>
      <c r="O81" s="2"/>
      <c r="P81" s="3"/>
    </row>
    <row r="82" spans="1:16" ht="22.5">
      <c r="A82" s="11">
        <v>78</v>
      </c>
      <c r="B82" s="7" t="s">
        <v>44</v>
      </c>
      <c r="C82" s="6">
        <v>650000</v>
      </c>
      <c r="D82" s="5">
        <f>'92'!D82+12</f>
        <v>65</v>
      </c>
      <c r="E82" s="5">
        <v>10</v>
      </c>
      <c r="F82" s="7">
        <f>'92'!F82+'92'!G82</f>
        <v>287083.3333333333</v>
      </c>
      <c r="G82" s="7">
        <f t="shared" si="4"/>
        <v>65000</v>
      </c>
      <c r="H82" s="7">
        <f t="shared" si="5"/>
        <v>297916.6666666667</v>
      </c>
      <c r="I82" s="2"/>
      <c r="J82" s="2"/>
      <c r="K82" s="2"/>
      <c r="L82" s="2"/>
      <c r="M82" s="2"/>
      <c r="N82" s="2"/>
      <c r="O82" s="2"/>
      <c r="P82" s="3"/>
    </row>
    <row r="83" spans="1:16" ht="22.5">
      <c r="A83" s="11">
        <v>79</v>
      </c>
      <c r="B83" s="7" t="s">
        <v>44</v>
      </c>
      <c r="C83" s="6">
        <v>650000</v>
      </c>
      <c r="D83" s="5">
        <f>'92'!D83+12</f>
        <v>65</v>
      </c>
      <c r="E83" s="5">
        <v>10</v>
      </c>
      <c r="F83" s="7">
        <f>'92'!F83+'92'!G83</f>
        <v>287083.3333333333</v>
      </c>
      <c r="G83" s="7">
        <f t="shared" si="4"/>
        <v>65000</v>
      </c>
      <c r="H83" s="7">
        <f t="shared" si="5"/>
        <v>297916.6666666667</v>
      </c>
      <c r="I83" s="2"/>
      <c r="J83" s="2"/>
      <c r="K83" s="2"/>
      <c r="L83" s="2"/>
      <c r="M83" s="2"/>
      <c r="N83" s="2"/>
      <c r="O83" s="2"/>
      <c r="P83" s="3"/>
    </row>
    <row r="84" spans="1:16" ht="22.5">
      <c r="A84" s="11">
        <v>80</v>
      </c>
      <c r="B84" s="7" t="s">
        <v>44</v>
      </c>
      <c r="C84" s="6">
        <v>650000</v>
      </c>
      <c r="D84" s="5">
        <f>'92'!D84+12</f>
        <v>65</v>
      </c>
      <c r="E84" s="5">
        <v>10</v>
      </c>
      <c r="F84" s="7">
        <f>'92'!F84+'92'!G84</f>
        <v>287083.3333333333</v>
      </c>
      <c r="G84" s="7">
        <f t="shared" si="4"/>
        <v>65000</v>
      </c>
      <c r="H84" s="7">
        <f t="shared" si="5"/>
        <v>297916.6666666667</v>
      </c>
      <c r="I84" s="2"/>
      <c r="J84" s="2"/>
      <c r="K84" s="2"/>
      <c r="L84" s="2"/>
      <c r="M84" s="2"/>
      <c r="N84" s="2"/>
      <c r="O84" s="2"/>
      <c r="P84" s="3"/>
    </row>
    <row r="85" spans="1:16" ht="22.5">
      <c r="A85" s="11">
        <v>81</v>
      </c>
      <c r="B85" s="7" t="s">
        <v>45</v>
      </c>
      <c r="C85" s="6">
        <v>580000</v>
      </c>
      <c r="D85" s="5">
        <f>'92'!D85+12</f>
        <v>65</v>
      </c>
      <c r="E85" s="5">
        <v>10</v>
      </c>
      <c r="F85" s="7">
        <f>'92'!F85+'92'!G85</f>
        <v>256166.6666666667</v>
      </c>
      <c r="G85" s="7">
        <f t="shared" si="4"/>
        <v>58000</v>
      </c>
      <c r="H85" s="7">
        <f t="shared" si="5"/>
        <v>265833.3333333333</v>
      </c>
      <c r="I85" s="2"/>
      <c r="J85" s="2"/>
      <c r="K85" s="2"/>
      <c r="L85" s="2"/>
      <c r="M85" s="2"/>
      <c r="N85" s="2"/>
      <c r="O85" s="2"/>
      <c r="P85" s="3"/>
    </row>
    <row r="86" spans="1:16" ht="22.5">
      <c r="A86" s="11">
        <v>82</v>
      </c>
      <c r="B86" s="7" t="s">
        <v>45</v>
      </c>
      <c r="C86" s="6">
        <v>580000</v>
      </c>
      <c r="D86" s="5">
        <f>'92'!D86+12</f>
        <v>65</v>
      </c>
      <c r="E86" s="5">
        <v>10</v>
      </c>
      <c r="F86" s="7">
        <f>'92'!F86+'92'!G86</f>
        <v>256166.6666666667</v>
      </c>
      <c r="G86" s="7">
        <f t="shared" si="4"/>
        <v>58000</v>
      </c>
      <c r="H86" s="7">
        <f t="shared" si="5"/>
        <v>265833.3333333333</v>
      </c>
      <c r="I86" s="2"/>
      <c r="J86" s="2"/>
      <c r="K86" s="2"/>
      <c r="L86" s="2"/>
      <c r="M86" s="2"/>
      <c r="N86" s="2"/>
      <c r="O86" s="2"/>
      <c r="P86" s="3"/>
    </row>
    <row r="87" spans="1:16" ht="22.5">
      <c r="A87" s="11">
        <v>83</v>
      </c>
      <c r="B87" s="7" t="s">
        <v>45</v>
      </c>
      <c r="C87" s="6">
        <v>580000</v>
      </c>
      <c r="D87" s="5">
        <f>'92'!D87+12</f>
        <v>65</v>
      </c>
      <c r="E87" s="5">
        <v>10</v>
      </c>
      <c r="F87" s="7">
        <f>'92'!F87+'92'!G87</f>
        <v>256166.6666666667</v>
      </c>
      <c r="G87" s="7">
        <f t="shared" si="4"/>
        <v>58000</v>
      </c>
      <c r="H87" s="7">
        <f t="shared" si="5"/>
        <v>265833.3333333333</v>
      </c>
      <c r="I87" s="2"/>
      <c r="J87" s="2"/>
      <c r="K87" s="2"/>
      <c r="L87" s="2"/>
      <c r="M87" s="2"/>
      <c r="N87" s="2"/>
      <c r="O87" s="2"/>
      <c r="P87" s="3"/>
    </row>
    <row r="88" spans="1:16" ht="22.5">
      <c r="A88" s="11">
        <v>84</v>
      </c>
      <c r="B88" s="7" t="s">
        <v>45</v>
      </c>
      <c r="C88" s="6">
        <v>580000</v>
      </c>
      <c r="D88" s="5">
        <f>'92'!D88+12</f>
        <v>65</v>
      </c>
      <c r="E88" s="5">
        <v>10</v>
      </c>
      <c r="F88" s="7">
        <f>'92'!F88+'92'!G88</f>
        <v>256166.6666666667</v>
      </c>
      <c r="G88" s="7">
        <f t="shared" si="4"/>
        <v>58000</v>
      </c>
      <c r="H88" s="7">
        <f t="shared" si="5"/>
        <v>265833.3333333333</v>
      </c>
      <c r="I88" s="2"/>
      <c r="J88" s="2"/>
      <c r="K88" s="2"/>
      <c r="L88" s="2"/>
      <c r="M88" s="2"/>
      <c r="N88" s="2"/>
      <c r="O88" s="2"/>
      <c r="P88" s="3"/>
    </row>
    <row r="89" spans="1:16" ht="22.5">
      <c r="A89" s="11">
        <v>85</v>
      </c>
      <c r="B89" s="7" t="s">
        <v>46</v>
      </c>
      <c r="C89" s="6">
        <v>3500000</v>
      </c>
      <c r="D89" s="5">
        <f>'92'!D89+12</f>
        <v>65</v>
      </c>
      <c r="E89" s="5">
        <v>10</v>
      </c>
      <c r="F89" s="7">
        <f>'92'!F89+'92'!G89</f>
        <v>1545833.3333333335</v>
      </c>
      <c r="G89" s="7">
        <f t="shared" si="4"/>
        <v>350000</v>
      </c>
      <c r="H89" s="7">
        <f t="shared" si="5"/>
        <v>1604166.6666666665</v>
      </c>
      <c r="I89" s="2"/>
      <c r="J89" s="2"/>
      <c r="K89" s="2"/>
      <c r="L89" s="2"/>
      <c r="M89" s="2"/>
      <c r="N89" s="2"/>
      <c r="O89" s="2"/>
      <c r="P89" s="3"/>
    </row>
    <row r="90" spans="1:16" ht="22.5">
      <c r="A90" s="11">
        <v>86</v>
      </c>
      <c r="B90" s="7" t="s">
        <v>46</v>
      </c>
      <c r="C90" s="6">
        <v>3500000</v>
      </c>
      <c r="D90" s="5">
        <f>'92'!D90+12</f>
        <v>65</v>
      </c>
      <c r="E90" s="5">
        <v>10</v>
      </c>
      <c r="F90" s="7">
        <f>'92'!F90+'92'!G90</f>
        <v>1545833.3333333335</v>
      </c>
      <c r="G90" s="7">
        <f t="shared" si="4"/>
        <v>350000</v>
      </c>
      <c r="H90" s="7">
        <f t="shared" si="5"/>
        <v>1604166.6666666665</v>
      </c>
      <c r="I90" s="2"/>
      <c r="J90" s="2"/>
      <c r="K90" s="2"/>
      <c r="L90" s="2"/>
      <c r="M90" s="2"/>
      <c r="N90" s="2"/>
      <c r="O90" s="2"/>
      <c r="P90" s="3"/>
    </row>
    <row r="91" spans="1:16" ht="22.5">
      <c r="A91" s="11">
        <v>87</v>
      </c>
      <c r="B91" s="7" t="s">
        <v>46</v>
      </c>
      <c r="C91" s="6">
        <v>3500000</v>
      </c>
      <c r="D91" s="5">
        <f>'92'!D91+12</f>
        <v>65</v>
      </c>
      <c r="E91" s="5">
        <v>10</v>
      </c>
      <c r="F91" s="7">
        <f>'92'!F91+'92'!G91</f>
        <v>1545833.3333333335</v>
      </c>
      <c r="G91" s="7">
        <f t="shared" si="4"/>
        <v>350000</v>
      </c>
      <c r="H91" s="7">
        <f t="shared" si="5"/>
        <v>1604166.6666666665</v>
      </c>
      <c r="I91" s="2"/>
      <c r="J91" s="2"/>
      <c r="K91" s="2"/>
      <c r="L91" s="2"/>
      <c r="M91" s="2"/>
      <c r="N91" s="2"/>
      <c r="O91" s="2"/>
      <c r="P91" s="3"/>
    </row>
    <row r="92" spans="1:16" ht="22.5">
      <c r="A92" s="11">
        <v>88</v>
      </c>
      <c r="B92" s="7" t="s">
        <v>47</v>
      </c>
      <c r="C92" s="6">
        <v>850000</v>
      </c>
      <c r="D92" s="5">
        <f>'92'!D92+12</f>
        <v>65</v>
      </c>
      <c r="E92" s="5">
        <v>10</v>
      </c>
      <c r="F92" s="7">
        <f>'92'!F92+'92'!G92</f>
        <v>375416.6666666666</v>
      </c>
      <c r="G92" s="7">
        <f t="shared" si="4"/>
        <v>85000</v>
      </c>
      <c r="H92" s="7">
        <f t="shared" si="5"/>
        <v>389583.3333333334</v>
      </c>
      <c r="I92" s="2"/>
      <c r="J92" s="2"/>
      <c r="K92" s="2"/>
      <c r="L92" s="2"/>
      <c r="M92" s="2"/>
      <c r="N92" s="2"/>
      <c r="O92" s="2"/>
      <c r="P92" s="3"/>
    </row>
    <row r="93" spans="1:16" ht="22.5">
      <c r="A93" s="11">
        <v>89</v>
      </c>
      <c r="B93" s="7" t="s">
        <v>47</v>
      </c>
      <c r="C93" s="6">
        <v>850000</v>
      </c>
      <c r="D93" s="5">
        <f>'92'!D93+12</f>
        <v>65</v>
      </c>
      <c r="E93" s="5">
        <v>10</v>
      </c>
      <c r="F93" s="7">
        <f>'92'!F93+'92'!G93</f>
        <v>375416.6666666666</v>
      </c>
      <c r="G93" s="7">
        <f t="shared" si="4"/>
        <v>85000</v>
      </c>
      <c r="H93" s="7">
        <f t="shared" si="5"/>
        <v>389583.3333333334</v>
      </c>
      <c r="I93" s="2"/>
      <c r="J93" s="2"/>
      <c r="K93" s="2"/>
      <c r="L93" s="2"/>
      <c r="M93" s="2"/>
      <c r="N93" s="2"/>
      <c r="O93" s="2"/>
      <c r="P93" s="3"/>
    </row>
    <row r="94" spans="1:16" ht="22.5">
      <c r="A94" s="11">
        <v>90</v>
      </c>
      <c r="B94" s="7" t="s">
        <v>47</v>
      </c>
      <c r="C94" s="6">
        <v>850000</v>
      </c>
      <c r="D94" s="5">
        <f>'92'!D94+12</f>
        <v>65</v>
      </c>
      <c r="E94" s="5">
        <v>10</v>
      </c>
      <c r="F94" s="7">
        <f>'92'!F94+'92'!G94</f>
        <v>375416.6666666666</v>
      </c>
      <c r="G94" s="7">
        <f t="shared" si="4"/>
        <v>85000</v>
      </c>
      <c r="H94" s="7">
        <f t="shared" si="5"/>
        <v>389583.3333333334</v>
      </c>
      <c r="I94" s="2"/>
      <c r="J94" s="2"/>
      <c r="K94" s="2"/>
      <c r="L94" s="2"/>
      <c r="M94" s="2"/>
      <c r="N94" s="2"/>
      <c r="O94" s="2"/>
      <c r="P94" s="3"/>
    </row>
    <row r="95" spans="1:16" ht="22.5">
      <c r="A95" s="11">
        <v>91</v>
      </c>
      <c r="B95" s="7" t="s">
        <v>47</v>
      </c>
      <c r="C95" s="6">
        <v>850000</v>
      </c>
      <c r="D95" s="5">
        <f>'92'!D95+12</f>
        <v>65</v>
      </c>
      <c r="E95" s="5">
        <v>10</v>
      </c>
      <c r="F95" s="7">
        <f>'92'!F95+'92'!G95</f>
        <v>375416.6666666666</v>
      </c>
      <c r="G95" s="7">
        <f t="shared" si="4"/>
        <v>85000</v>
      </c>
      <c r="H95" s="7">
        <f t="shared" si="5"/>
        <v>389583.3333333334</v>
      </c>
      <c r="I95" s="2"/>
      <c r="J95" s="2"/>
      <c r="K95" s="2"/>
      <c r="L95" s="2"/>
      <c r="M95" s="2"/>
      <c r="N95" s="2"/>
      <c r="O95" s="2"/>
      <c r="P95" s="3"/>
    </row>
    <row r="96" spans="1:16" ht="22.5">
      <c r="A96" s="11">
        <v>92</v>
      </c>
      <c r="B96" s="7" t="s">
        <v>15</v>
      </c>
      <c r="C96" s="6">
        <v>595000</v>
      </c>
      <c r="D96" s="5">
        <f>'92'!D96+12</f>
        <v>65</v>
      </c>
      <c r="E96" s="5">
        <v>10</v>
      </c>
      <c r="F96" s="7">
        <f>'92'!F96+'92'!G96</f>
        <v>262791.6666666667</v>
      </c>
      <c r="G96" s="7">
        <f t="shared" si="4"/>
        <v>59500</v>
      </c>
      <c r="H96" s="7">
        <f t="shared" si="5"/>
        <v>272708.3333333333</v>
      </c>
      <c r="I96" s="2"/>
      <c r="J96" s="2"/>
      <c r="K96" s="2"/>
      <c r="L96" s="2"/>
      <c r="M96" s="2"/>
      <c r="N96" s="2"/>
      <c r="O96" s="2"/>
      <c r="P96" s="3"/>
    </row>
    <row r="97" spans="1:16" ht="22.5">
      <c r="A97" s="11">
        <v>93</v>
      </c>
      <c r="B97" s="7" t="s">
        <v>15</v>
      </c>
      <c r="C97" s="6">
        <v>595000</v>
      </c>
      <c r="D97" s="5">
        <f>'92'!D97+12</f>
        <v>65</v>
      </c>
      <c r="E97" s="5">
        <v>10</v>
      </c>
      <c r="F97" s="7">
        <f>'92'!F97+'92'!G97</f>
        <v>262791.6666666667</v>
      </c>
      <c r="G97" s="7">
        <f t="shared" si="4"/>
        <v>59500</v>
      </c>
      <c r="H97" s="7">
        <f t="shared" si="5"/>
        <v>272708.3333333333</v>
      </c>
      <c r="I97" s="2"/>
      <c r="J97" s="2"/>
      <c r="K97" s="2"/>
      <c r="L97" s="2"/>
      <c r="M97" s="2"/>
      <c r="N97" s="2"/>
      <c r="O97" s="2"/>
      <c r="P97" s="3"/>
    </row>
    <row r="98" spans="1:16" ht="22.5">
      <c r="A98" s="11">
        <v>94</v>
      </c>
      <c r="B98" s="7" t="s">
        <v>48</v>
      </c>
      <c r="C98" s="6">
        <v>195000</v>
      </c>
      <c r="D98" s="5">
        <f>'92'!D98+12</f>
        <v>65</v>
      </c>
      <c r="E98" s="5">
        <v>10</v>
      </c>
      <c r="F98" s="7">
        <f>'92'!F98+'92'!G98</f>
        <v>86125</v>
      </c>
      <c r="G98" s="7">
        <f t="shared" si="4"/>
        <v>19500</v>
      </c>
      <c r="H98" s="7">
        <f t="shared" si="5"/>
        <v>89375</v>
      </c>
      <c r="I98" s="2"/>
      <c r="J98" s="2"/>
      <c r="K98" s="2"/>
      <c r="L98" s="2"/>
      <c r="M98" s="2"/>
      <c r="N98" s="2"/>
      <c r="O98" s="2"/>
      <c r="P98" s="3"/>
    </row>
    <row r="99" spans="1:16" ht="22.5">
      <c r="A99" s="11">
        <v>95</v>
      </c>
      <c r="B99" s="7" t="s">
        <v>48</v>
      </c>
      <c r="C99" s="6">
        <v>195000</v>
      </c>
      <c r="D99" s="5">
        <f>'92'!D99+12</f>
        <v>65</v>
      </c>
      <c r="E99" s="5">
        <v>10</v>
      </c>
      <c r="F99" s="7">
        <f>'92'!F99+'92'!G99</f>
        <v>86125</v>
      </c>
      <c r="G99" s="7">
        <f aca="true" t="shared" si="6" ref="G99:G153">IF(D99&lt;E99*12,C99/E99,0)</f>
        <v>19500</v>
      </c>
      <c r="H99" s="7">
        <f t="shared" si="5"/>
        <v>89375</v>
      </c>
      <c r="I99" s="2"/>
      <c r="J99" s="2"/>
      <c r="K99" s="2"/>
      <c r="L99" s="2"/>
      <c r="M99" s="2"/>
      <c r="N99" s="2"/>
      <c r="O99" s="2"/>
      <c r="P99" s="3"/>
    </row>
    <row r="100" spans="1:16" ht="22.5">
      <c r="A100" s="11">
        <v>96</v>
      </c>
      <c r="B100" s="7" t="s">
        <v>48</v>
      </c>
      <c r="C100" s="6">
        <v>195000</v>
      </c>
      <c r="D100" s="5">
        <f>'92'!D100+12</f>
        <v>65</v>
      </c>
      <c r="E100" s="5">
        <v>10</v>
      </c>
      <c r="F100" s="7">
        <f>'92'!F100+'92'!G100</f>
        <v>86125</v>
      </c>
      <c r="G100" s="7">
        <f t="shared" si="6"/>
        <v>19500</v>
      </c>
      <c r="H100" s="7">
        <f t="shared" si="5"/>
        <v>89375</v>
      </c>
      <c r="I100" s="2"/>
      <c r="J100" s="2"/>
      <c r="K100" s="2"/>
      <c r="L100" s="2"/>
      <c r="M100" s="2"/>
      <c r="N100" s="2"/>
      <c r="O100" s="2"/>
      <c r="P100" s="3"/>
    </row>
    <row r="101" spans="1:16" ht="22.5">
      <c r="A101" s="11">
        <v>97</v>
      </c>
      <c r="B101" s="7" t="s">
        <v>48</v>
      </c>
      <c r="C101" s="6">
        <v>195000</v>
      </c>
      <c r="D101" s="5">
        <f>'92'!D101+12</f>
        <v>65</v>
      </c>
      <c r="E101" s="5">
        <v>10</v>
      </c>
      <c r="F101" s="7">
        <f>'92'!F101+'92'!G101</f>
        <v>86125</v>
      </c>
      <c r="G101" s="7">
        <f t="shared" si="6"/>
        <v>19500</v>
      </c>
      <c r="H101" s="7">
        <f t="shared" si="5"/>
        <v>89375</v>
      </c>
      <c r="I101" s="2"/>
      <c r="J101" s="2"/>
      <c r="K101" s="2"/>
      <c r="L101" s="2"/>
      <c r="M101" s="2"/>
      <c r="N101" s="2"/>
      <c r="O101" s="2"/>
      <c r="P101" s="3"/>
    </row>
    <row r="102" spans="1:16" ht="22.5">
      <c r="A102" s="11">
        <v>98</v>
      </c>
      <c r="B102" s="7" t="s">
        <v>49</v>
      </c>
      <c r="C102" s="6">
        <v>840000</v>
      </c>
      <c r="D102" s="5">
        <f>'92'!D102+12</f>
        <v>65</v>
      </c>
      <c r="E102" s="5">
        <v>10</v>
      </c>
      <c r="F102" s="7">
        <f>'92'!F102+'92'!G102</f>
        <v>371000</v>
      </c>
      <c r="G102" s="7">
        <f t="shared" si="6"/>
        <v>84000</v>
      </c>
      <c r="H102" s="7">
        <f t="shared" si="5"/>
        <v>385000</v>
      </c>
      <c r="I102" s="2"/>
      <c r="J102" s="2"/>
      <c r="K102" s="2"/>
      <c r="L102" s="2"/>
      <c r="M102" s="2"/>
      <c r="N102" s="2"/>
      <c r="O102" s="2"/>
      <c r="P102" s="3"/>
    </row>
    <row r="103" spans="1:16" ht="22.5">
      <c r="A103" s="11">
        <v>99</v>
      </c>
      <c r="B103" s="7" t="s">
        <v>49</v>
      </c>
      <c r="C103" s="6">
        <v>840000</v>
      </c>
      <c r="D103" s="5">
        <f>'92'!D103+12</f>
        <v>65</v>
      </c>
      <c r="E103" s="5">
        <v>10</v>
      </c>
      <c r="F103" s="7">
        <f>'92'!F103+'92'!G103</f>
        <v>371000</v>
      </c>
      <c r="G103" s="7">
        <f t="shared" si="6"/>
        <v>84000</v>
      </c>
      <c r="H103" s="7">
        <f t="shared" si="5"/>
        <v>385000</v>
      </c>
      <c r="I103" s="2"/>
      <c r="J103" s="2"/>
      <c r="K103" s="2"/>
      <c r="L103" s="2"/>
      <c r="M103" s="2"/>
      <c r="N103" s="2"/>
      <c r="O103" s="2"/>
      <c r="P103" s="3"/>
    </row>
    <row r="104" spans="1:16" ht="22.5">
      <c r="A104" s="11">
        <v>100</v>
      </c>
      <c r="B104" s="7" t="s">
        <v>49</v>
      </c>
      <c r="C104" s="6">
        <v>840000</v>
      </c>
      <c r="D104" s="5">
        <f>'92'!D104+12</f>
        <v>65</v>
      </c>
      <c r="E104" s="5">
        <v>10</v>
      </c>
      <c r="F104" s="7">
        <f>'92'!F104+'92'!G104</f>
        <v>371000</v>
      </c>
      <c r="G104" s="7">
        <f t="shared" si="6"/>
        <v>84000</v>
      </c>
      <c r="H104" s="7">
        <f t="shared" si="5"/>
        <v>385000</v>
      </c>
      <c r="I104" s="2"/>
      <c r="J104" s="2"/>
      <c r="K104" s="2"/>
      <c r="L104" s="2"/>
      <c r="M104" s="2"/>
      <c r="N104" s="2"/>
      <c r="O104" s="2"/>
      <c r="P104" s="3"/>
    </row>
    <row r="105" spans="1:16" ht="22.5">
      <c r="A105" s="11">
        <v>101</v>
      </c>
      <c r="B105" s="7" t="s">
        <v>49</v>
      </c>
      <c r="C105" s="6">
        <v>840000</v>
      </c>
      <c r="D105" s="5">
        <f>'92'!D105+12</f>
        <v>65</v>
      </c>
      <c r="E105" s="5">
        <v>10</v>
      </c>
      <c r="F105" s="7">
        <f>'92'!F105+'92'!G105</f>
        <v>371000</v>
      </c>
      <c r="G105" s="7">
        <f t="shared" si="6"/>
        <v>84000</v>
      </c>
      <c r="H105" s="7">
        <f t="shared" si="5"/>
        <v>385000</v>
      </c>
      <c r="I105" s="2"/>
      <c r="J105" s="2"/>
      <c r="K105" s="2"/>
      <c r="L105" s="2"/>
      <c r="M105" s="2"/>
      <c r="N105" s="2"/>
      <c r="O105" s="2"/>
      <c r="P105" s="3"/>
    </row>
    <row r="106" spans="1:16" ht="22.5">
      <c r="A106" s="11">
        <v>102</v>
      </c>
      <c r="B106" s="7" t="s">
        <v>50</v>
      </c>
      <c r="C106" s="6">
        <v>200000</v>
      </c>
      <c r="D106" s="5">
        <f>'92'!D106+12</f>
        <v>65</v>
      </c>
      <c r="E106" s="5">
        <v>10</v>
      </c>
      <c r="F106" s="7">
        <f>'92'!F106+'92'!G106</f>
        <v>88333.33333333334</v>
      </c>
      <c r="G106" s="7">
        <f t="shared" si="6"/>
        <v>20000</v>
      </c>
      <c r="H106" s="7">
        <f t="shared" si="5"/>
        <v>91666.66666666666</v>
      </c>
      <c r="I106" s="2"/>
      <c r="J106" s="2"/>
      <c r="K106" s="2"/>
      <c r="L106" s="2"/>
      <c r="M106" s="2"/>
      <c r="N106" s="2"/>
      <c r="O106" s="2"/>
      <c r="P106" s="3"/>
    </row>
    <row r="107" spans="1:16" ht="22.5">
      <c r="A107" s="11">
        <v>103</v>
      </c>
      <c r="B107" s="7" t="s">
        <v>51</v>
      </c>
      <c r="C107" s="6">
        <v>200000</v>
      </c>
      <c r="D107" s="5">
        <f>'92'!D107+12</f>
        <v>65</v>
      </c>
      <c r="E107" s="5">
        <v>10</v>
      </c>
      <c r="F107" s="7">
        <f>'92'!F107+'92'!G107</f>
        <v>88333.33333333334</v>
      </c>
      <c r="G107" s="7">
        <f t="shared" si="6"/>
        <v>20000</v>
      </c>
      <c r="H107" s="7">
        <f t="shared" si="5"/>
        <v>91666.66666666666</v>
      </c>
      <c r="I107" s="2"/>
      <c r="J107" s="2"/>
      <c r="K107" s="2"/>
      <c r="L107" s="2"/>
      <c r="M107" s="2"/>
      <c r="N107" s="2"/>
      <c r="O107" s="2"/>
      <c r="P107" s="3"/>
    </row>
    <row r="108" spans="1:16" ht="22.5">
      <c r="A108" s="11">
        <v>104</v>
      </c>
      <c r="B108" s="7" t="s">
        <v>51</v>
      </c>
      <c r="C108" s="6">
        <v>200000</v>
      </c>
      <c r="D108" s="5">
        <f>'92'!D108+12</f>
        <v>65</v>
      </c>
      <c r="E108" s="5">
        <v>10</v>
      </c>
      <c r="F108" s="7">
        <f>'92'!F108+'92'!G108</f>
        <v>88333.33333333334</v>
      </c>
      <c r="G108" s="7">
        <f t="shared" si="6"/>
        <v>20000</v>
      </c>
      <c r="H108" s="7">
        <f t="shared" si="5"/>
        <v>91666.66666666666</v>
      </c>
      <c r="I108" s="2"/>
      <c r="J108" s="2"/>
      <c r="K108" s="2"/>
      <c r="L108" s="2"/>
      <c r="M108" s="2"/>
      <c r="N108" s="2"/>
      <c r="O108" s="2"/>
      <c r="P108" s="3"/>
    </row>
    <row r="109" spans="1:16" ht="22.5">
      <c r="A109" s="11">
        <v>105</v>
      </c>
      <c r="B109" s="7" t="s">
        <v>52</v>
      </c>
      <c r="C109" s="6">
        <v>2530000</v>
      </c>
      <c r="D109" s="5">
        <f>'92'!D109+12</f>
        <v>65</v>
      </c>
      <c r="E109" s="5">
        <v>10</v>
      </c>
      <c r="F109" s="7">
        <f>'92'!F109+'92'!G109</f>
        <v>1117416.6666666667</v>
      </c>
      <c r="G109" s="7">
        <f t="shared" si="6"/>
        <v>253000</v>
      </c>
      <c r="H109" s="7">
        <f t="shared" si="5"/>
        <v>1159583.3333333333</v>
      </c>
      <c r="I109" s="2"/>
      <c r="J109" s="2"/>
      <c r="K109" s="2"/>
      <c r="L109" s="2"/>
      <c r="M109" s="2"/>
      <c r="N109" s="2"/>
      <c r="O109" s="2"/>
      <c r="P109" s="3"/>
    </row>
    <row r="110" spans="1:16" ht="22.5">
      <c r="A110" s="11">
        <v>106</v>
      </c>
      <c r="B110" s="7" t="s">
        <v>53</v>
      </c>
      <c r="C110" s="6">
        <v>3950000</v>
      </c>
      <c r="D110" s="5">
        <f>'92'!D110+12</f>
        <v>65</v>
      </c>
      <c r="E110" s="5">
        <v>10</v>
      </c>
      <c r="F110" s="7">
        <f>'92'!F110+'92'!G110</f>
        <v>1744583.3333333335</v>
      </c>
      <c r="G110" s="7">
        <f t="shared" si="6"/>
        <v>395000</v>
      </c>
      <c r="H110" s="7">
        <f t="shared" si="5"/>
        <v>1810416.6666666665</v>
      </c>
      <c r="I110" s="2"/>
      <c r="J110" s="2"/>
      <c r="K110" s="2"/>
      <c r="L110" s="2"/>
      <c r="M110" s="2"/>
      <c r="N110" s="2"/>
      <c r="O110" s="2"/>
      <c r="P110" s="3"/>
    </row>
    <row r="111" spans="1:16" ht="22.5">
      <c r="A111" s="11">
        <v>107</v>
      </c>
      <c r="B111" s="7" t="s">
        <v>54</v>
      </c>
      <c r="C111" s="6">
        <v>1800000</v>
      </c>
      <c r="D111" s="5">
        <f>'92'!D111+12</f>
        <v>65</v>
      </c>
      <c r="E111" s="5">
        <v>10</v>
      </c>
      <c r="F111" s="7">
        <f>'92'!F111+'92'!G111</f>
        <v>795000</v>
      </c>
      <c r="G111" s="7">
        <f t="shared" si="6"/>
        <v>180000</v>
      </c>
      <c r="H111" s="7">
        <f t="shared" si="5"/>
        <v>825000</v>
      </c>
      <c r="I111" s="2"/>
      <c r="J111" s="2"/>
      <c r="K111" s="2"/>
      <c r="L111" s="2"/>
      <c r="M111" s="2"/>
      <c r="N111" s="2"/>
      <c r="O111" s="2"/>
      <c r="P111" s="3"/>
    </row>
    <row r="112" spans="1:16" ht="22.5">
      <c r="A112" s="11">
        <v>108</v>
      </c>
      <c r="B112" s="5" t="s">
        <v>8</v>
      </c>
      <c r="C112" s="6">
        <v>17100000</v>
      </c>
      <c r="D112" s="5">
        <f>'92'!D112+12</f>
        <v>64</v>
      </c>
      <c r="E112" s="5">
        <v>4</v>
      </c>
      <c r="F112" s="7">
        <f>'92'!F112+'92'!G112</f>
        <v>17100000</v>
      </c>
      <c r="G112" s="7">
        <f t="shared" si="6"/>
        <v>0</v>
      </c>
      <c r="H112" s="7">
        <f t="shared" si="5"/>
        <v>0</v>
      </c>
      <c r="I112" s="2"/>
      <c r="J112" s="2"/>
      <c r="K112" s="2"/>
      <c r="L112" s="2"/>
      <c r="M112" s="2"/>
      <c r="N112" s="2"/>
      <c r="O112" s="2"/>
      <c r="P112" s="3"/>
    </row>
    <row r="113" spans="1:16" ht="22.5">
      <c r="A113" s="11">
        <v>109</v>
      </c>
      <c r="B113" s="7" t="s">
        <v>64</v>
      </c>
      <c r="C113" s="6">
        <v>30000000</v>
      </c>
      <c r="D113" s="5">
        <f>'92'!D113+12</f>
        <v>63</v>
      </c>
      <c r="E113" s="5">
        <v>10</v>
      </c>
      <c r="F113" s="7">
        <f>'92'!F113+'92'!G113</f>
        <v>12750000</v>
      </c>
      <c r="G113" s="7">
        <f t="shared" si="6"/>
        <v>3000000</v>
      </c>
      <c r="H113" s="7">
        <f t="shared" si="5"/>
        <v>14250000</v>
      </c>
      <c r="I113" s="2"/>
      <c r="J113" s="2"/>
      <c r="K113" s="2"/>
      <c r="L113" s="2"/>
      <c r="M113" s="2"/>
      <c r="N113" s="2"/>
      <c r="O113" s="2"/>
      <c r="P113" s="3"/>
    </row>
    <row r="114" spans="1:16" ht="22.5">
      <c r="A114" s="11">
        <v>110</v>
      </c>
      <c r="B114" s="7" t="s">
        <v>42</v>
      </c>
      <c r="C114" s="6">
        <v>7900000</v>
      </c>
      <c r="D114" s="5">
        <f>'92'!D114+12</f>
        <v>62</v>
      </c>
      <c r="E114" s="5">
        <v>10</v>
      </c>
      <c r="F114" s="7">
        <f>'92'!F114+'92'!G114</f>
        <v>3291666.6666666665</v>
      </c>
      <c r="G114" s="7">
        <f t="shared" si="6"/>
        <v>790000</v>
      </c>
      <c r="H114" s="7">
        <f t="shared" si="5"/>
        <v>3818333.333333334</v>
      </c>
      <c r="I114" s="2"/>
      <c r="J114" s="2"/>
      <c r="K114" s="2"/>
      <c r="L114" s="2"/>
      <c r="M114" s="2"/>
      <c r="N114" s="2"/>
      <c r="O114" s="2"/>
      <c r="P114" s="3"/>
    </row>
    <row r="115" spans="1:16" ht="22.5">
      <c r="A115" s="11">
        <v>111</v>
      </c>
      <c r="B115" s="7" t="s">
        <v>42</v>
      </c>
      <c r="C115" s="6">
        <v>7900000</v>
      </c>
      <c r="D115" s="5">
        <f>'92'!D115+12</f>
        <v>62</v>
      </c>
      <c r="E115" s="5">
        <v>10</v>
      </c>
      <c r="F115" s="7">
        <f>'92'!F115+'92'!G115</f>
        <v>3291666.6666666665</v>
      </c>
      <c r="G115" s="7">
        <f t="shared" si="6"/>
        <v>790000</v>
      </c>
      <c r="H115" s="7">
        <f t="shared" si="5"/>
        <v>3818333.333333334</v>
      </c>
      <c r="I115" s="2"/>
      <c r="J115" s="2"/>
      <c r="K115" s="2"/>
      <c r="L115" s="2"/>
      <c r="M115" s="2"/>
      <c r="N115" s="2"/>
      <c r="O115" s="2"/>
      <c r="P115" s="3"/>
    </row>
    <row r="116" spans="1:16" ht="22.5">
      <c r="A116" s="11">
        <v>112</v>
      </c>
      <c r="B116" s="5" t="s">
        <v>59</v>
      </c>
      <c r="C116" s="6">
        <v>3850000</v>
      </c>
      <c r="D116" s="5">
        <f>'92'!D116+12</f>
        <v>62</v>
      </c>
      <c r="E116" s="5">
        <v>4</v>
      </c>
      <c r="F116" s="7">
        <f>'92'!F116+'92'!G116</f>
        <v>3849999.6666666665</v>
      </c>
      <c r="G116" s="7">
        <f t="shared" si="6"/>
        <v>0</v>
      </c>
      <c r="H116" s="7">
        <f t="shared" si="5"/>
        <v>0.33333333348855376</v>
      </c>
      <c r="I116" s="2"/>
      <c r="J116" s="2"/>
      <c r="K116" s="2"/>
      <c r="L116" s="2"/>
      <c r="M116" s="2"/>
      <c r="N116" s="2"/>
      <c r="O116" s="2"/>
      <c r="P116" s="3"/>
    </row>
    <row r="117" spans="1:16" ht="22.5">
      <c r="A117" s="11">
        <v>113</v>
      </c>
      <c r="B117" s="7" t="s">
        <v>56</v>
      </c>
      <c r="C117" s="6">
        <v>3500000</v>
      </c>
      <c r="D117" s="5">
        <f>'92'!D117+12</f>
        <v>61</v>
      </c>
      <c r="E117" s="5">
        <v>10</v>
      </c>
      <c r="F117" s="7">
        <f>'92'!F117+'92'!G117</f>
        <v>1429166.6666666665</v>
      </c>
      <c r="G117" s="7">
        <f t="shared" si="6"/>
        <v>350000</v>
      </c>
      <c r="H117" s="7">
        <f t="shared" si="5"/>
        <v>1720833.3333333335</v>
      </c>
      <c r="I117" s="2"/>
      <c r="J117" s="2"/>
      <c r="K117" s="2"/>
      <c r="L117" s="2"/>
      <c r="M117" s="2"/>
      <c r="N117" s="2"/>
      <c r="O117" s="2"/>
      <c r="P117" s="3"/>
    </row>
    <row r="118" spans="1:16" ht="22.5">
      <c r="A118" s="11">
        <v>114</v>
      </c>
      <c r="B118" s="7" t="s">
        <v>55</v>
      </c>
      <c r="C118" s="6">
        <v>4550000</v>
      </c>
      <c r="D118" s="5">
        <f>'92'!D118+12</f>
        <v>61</v>
      </c>
      <c r="E118" s="5">
        <v>10</v>
      </c>
      <c r="F118" s="7">
        <f>'92'!F118+'92'!G118</f>
        <v>1857916.6666666667</v>
      </c>
      <c r="G118" s="7">
        <f t="shared" si="6"/>
        <v>455000</v>
      </c>
      <c r="H118" s="7">
        <f t="shared" si="5"/>
        <v>2237083.333333333</v>
      </c>
      <c r="I118" s="2"/>
      <c r="J118" s="2"/>
      <c r="K118" s="2"/>
      <c r="L118" s="2"/>
      <c r="M118" s="2"/>
      <c r="N118" s="2"/>
      <c r="O118" s="2"/>
      <c r="P118" s="3"/>
    </row>
    <row r="119" spans="1:16" ht="22.5">
      <c r="A119" s="11">
        <v>115</v>
      </c>
      <c r="B119" s="5" t="s">
        <v>9</v>
      </c>
      <c r="C119" s="6">
        <v>4766000</v>
      </c>
      <c r="D119" s="5">
        <f>'92'!D119+12</f>
        <v>61</v>
      </c>
      <c r="E119" s="5">
        <v>4</v>
      </c>
      <c r="F119" s="7">
        <f>'92'!F119+'92'!G119</f>
        <v>4765999.666666666</v>
      </c>
      <c r="G119" s="7">
        <f t="shared" si="6"/>
        <v>0</v>
      </c>
      <c r="H119" s="7">
        <f t="shared" si="5"/>
        <v>0.33333333395421505</v>
      </c>
      <c r="I119" s="2"/>
      <c r="J119" s="2"/>
      <c r="K119" s="2"/>
      <c r="L119" s="2"/>
      <c r="M119" s="2"/>
      <c r="N119" s="2"/>
      <c r="O119" s="2"/>
      <c r="P119" s="3"/>
    </row>
    <row r="120" spans="1:16" ht="22.5">
      <c r="A120" s="11">
        <v>116</v>
      </c>
      <c r="B120" s="7" t="s">
        <v>57</v>
      </c>
      <c r="C120" s="6">
        <v>1650000</v>
      </c>
      <c r="D120" s="5">
        <f>'92'!D120+12</f>
        <v>60</v>
      </c>
      <c r="E120" s="5">
        <v>10</v>
      </c>
      <c r="F120" s="7">
        <f>'92'!F120+'92'!G120</f>
        <v>660000</v>
      </c>
      <c r="G120" s="7">
        <f t="shared" si="6"/>
        <v>165000</v>
      </c>
      <c r="H120" s="7">
        <f t="shared" si="5"/>
        <v>825000</v>
      </c>
      <c r="I120" s="2"/>
      <c r="J120" s="2"/>
      <c r="K120" s="2"/>
      <c r="L120" s="2"/>
      <c r="M120" s="2"/>
      <c r="N120" s="2"/>
      <c r="O120" s="2"/>
      <c r="P120" s="3"/>
    </row>
    <row r="121" spans="1:16" ht="22.5">
      <c r="A121" s="11">
        <v>117</v>
      </c>
      <c r="B121" s="7" t="s">
        <v>58</v>
      </c>
      <c r="C121" s="6">
        <v>12350000</v>
      </c>
      <c r="D121" s="5">
        <f>'92'!D121+12</f>
        <v>60</v>
      </c>
      <c r="E121" s="5">
        <v>10</v>
      </c>
      <c r="F121" s="7">
        <f>'92'!F121+'92'!G121</f>
        <v>4940000</v>
      </c>
      <c r="G121" s="7">
        <f t="shared" si="6"/>
        <v>1235000</v>
      </c>
      <c r="H121" s="7">
        <f t="shared" si="5"/>
        <v>6175000</v>
      </c>
      <c r="I121" s="2"/>
      <c r="J121" s="2"/>
      <c r="K121" s="2"/>
      <c r="L121" s="2"/>
      <c r="M121" s="2"/>
      <c r="N121" s="2"/>
      <c r="O121" s="2"/>
      <c r="P121" s="3"/>
    </row>
    <row r="122" spans="1:16" ht="22.5">
      <c r="A122" s="11">
        <v>118</v>
      </c>
      <c r="B122" s="29" t="s">
        <v>75</v>
      </c>
      <c r="C122" s="30">
        <v>4500000</v>
      </c>
      <c r="D122" s="5">
        <f>'92'!D122+12</f>
        <v>54</v>
      </c>
      <c r="E122" s="31">
        <v>10</v>
      </c>
      <c r="F122" s="7">
        <f>'92'!F122+'92'!G122</f>
        <v>1575000</v>
      </c>
      <c r="G122" s="7">
        <f t="shared" si="6"/>
        <v>450000</v>
      </c>
      <c r="H122" s="7">
        <f t="shared" si="5"/>
        <v>2475000</v>
      </c>
      <c r="I122" s="32"/>
      <c r="J122" s="32"/>
      <c r="K122" s="32"/>
      <c r="L122" s="32"/>
      <c r="M122" s="32"/>
      <c r="N122" s="32"/>
      <c r="O122" s="32"/>
      <c r="P122" s="33"/>
    </row>
    <row r="123" spans="1:16" ht="22.5">
      <c r="A123" s="11">
        <v>119</v>
      </c>
      <c r="B123" s="29" t="s">
        <v>76</v>
      </c>
      <c r="C123" s="30">
        <v>1200000</v>
      </c>
      <c r="D123" s="5">
        <f>'92'!D123+12</f>
        <v>54</v>
      </c>
      <c r="E123" s="31">
        <v>10</v>
      </c>
      <c r="F123" s="7">
        <f>'92'!F123+'92'!G123</f>
        <v>420000</v>
      </c>
      <c r="G123" s="7">
        <f t="shared" si="6"/>
        <v>120000</v>
      </c>
      <c r="H123" s="7">
        <f t="shared" si="5"/>
        <v>660000</v>
      </c>
      <c r="I123" s="32"/>
      <c r="J123" s="32"/>
      <c r="K123" s="32"/>
      <c r="L123" s="32"/>
      <c r="M123" s="32"/>
      <c r="N123" s="32"/>
      <c r="O123" s="32"/>
      <c r="P123" s="33"/>
    </row>
    <row r="124" spans="1:16" ht="22.5">
      <c r="A124" s="11">
        <v>120</v>
      </c>
      <c r="B124" s="45" t="s">
        <v>84</v>
      </c>
      <c r="C124" s="30">
        <v>12000000</v>
      </c>
      <c r="D124" s="5">
        <f>'92'!D124+12</f>
        <v>53</v>
      </c>
      <c r="E124" s="30">
        <v>5</v>
      </c>
      <c r="F124" s="7">
        <f>'92'!F124+'92'!G124</f>
        <v>8400000</v>
      </c>
      <c r="G124" s="7">
        <f t="shared" si="6"/>
        <v>2400000</v>
      </c>
      <c r="H124" s="7">
        <f>C124-F124-G124</f>
        <v>1200000</v>
      </c>
      <c r="I124" s="32"/>
      <c r="J124" s="32"/>
      <c r="K124" s="32"/>
      <c r="L124" s="32"/>
      <c r="M124" s="32"/>
      <c r="N124" s="32"/>
      <c r="O124" s="32"/>
      <c r="P124" s="33"/>
    </row>
    <row r="125" spans="1:16" ht="22.5">
      <c r="A125" s="11">
        <v>121</v>
      </c>
      <c r="B125" s="29" t="s">
        <v>83</v>
      </c>
      <c r="C125" s="30">
        <v>342125000</v>
      </c>
      <c r="D125" s="5">
        <f>'92'!D125+12</f>
        <v>53</v>
      </c>
      <c r="E125" s="31">
        <v>10</v>
      </c>
      <c r="F125" s="7">
        <f>'92'!F125+'92'!G125</f>
        <v>119743750</v>
      </c>
      <c r="G125" s="7">
        <f t="shared" si="6"/>
        <v>34212500</v>
      </c>
      <c r="H125" s="7">
        <f t="shared" si="5"/>
        <v>188168750</v>
      </c>
      <c r="I125" s="32"/>
      <c r="J125" s="32"/>
      <c r="K125" s="32"/>
      <c r="L125" s="32"/>
      <c r="M125" s="32"/>
      <c r="N125" s="32"/>
      <c r="O125" s="32"/>
      <c r="P125" s="33"/>
    </row>
    <row r="126" spans="1:18" ht="22.5">
      <c r="A126" s="11">
        <v>122</v>
      </c>
      <c r="B126" s="31" t="s">
        <v>86</v>
      </c>
      <c r="C126" s="30">
        <v>4500000</v>
      </c>
      <c r="D126" s="5">
        <f>'92'!D126+12</f>
        <v>47</v>
      </c>
      <c r="E126" s="31">
        <v>10</v>
      </c>
      <c r="F126" s="7">
        <f>'92'!F126+'92'!G126</f>
        <v>1312500</v>
      </c>
      <c r="G126" s="7">
        <f t="shared" si="6"/>
        <v>450000</v>
      </c>
      <c r="H126" s="7">
        <f t="shared" si="5"/>
        <v>2737500</v>
      </c>
      <c r="I126" s="32"/>
      <c r="J126" s="32"/>
      <c r="K126" s="32"/>
      <c r="L126" s="32"/>
      <c r="M126" s="32"/>
      <c r="N126" s="32"/>
      <c r="O126" s="32"/>
      <c r="P126" s="34"/>
      <c r="R126" s="37"/>
    </row>
    <row r="127" spans="1:18" ht="22.5">
      <c r="A127" s="11">
        <v>123</v>
      </c>
      <c r="B127" s="29" t="s">
        <v>87</v>
      </c>
      <c r="C127" s="30">
        <v>7130000</v>
      </c>
      <c r="D127" s="5">
        <f>'92'!D127+12</f>
        <v>47</v>
      </c>
      <c r="E127" s="31">
        <v>10</v>
      </c>
      <c r="F127" s="7">
        <f>'92'!F127+'92'!G127</f>
        <v>2079583.3333333335</v>
      </c>
      <c r="G127" s="7">
        <f t="shared" si="6"/>
        <v>713000</v>
      </c>
      <c r="H127" s="7">
        <f t="shared" si="5"/>
        <v>4337416.666666666</v>
      </c>
      <c r="I127" s="32"/>
      <c r="J127" s="32"/>
      <c r="K127" s="32"/>
      <c r="L127" s="32"/>
      <c r="M127" s="32"/>
      <c r="N127" s="32"/>
      <c r="O127" s="32"/>
      <c r="P127" s="34"/>
      <c r="R127" s="37"/>
    </row>
    <row r="128" spans="1:18" ht="22.5">
      <c r="A128" s="11">
        <v>124</v>
      </c>
      <c r="B128" s="29" t="s">
        <v>88</v>
      </c>
      <c r="C128" s="30">
        <v>6702800</v>
      </c>
      <c r="D128" s="5">
        <f>'92'!D128+12</f>
        <v>43</v>
      </c>
      <c r="E128" s="31">
        <v>4</v>
      </c>
      <c r="F128" s="7">
        <f>'92'!F128+'92'!G128</f>
        <v>4328891.666666666</v>
      </c>
      <c r="G128" s="7">
        <f t="shared" si="6"/>
        <v>1675700</v>
      </c>
      <c r="H128" s="7">
        <f t="shared" si="5"/>
        <v>698208.333333334</v>
      </c>
      <c r="I128" s="32"/>
      <c r="J128" s="32"/>
      <c r="K128" s="32"/>
      <c r="L128" s="32"/>
      <c r="M128" s="32"/>
      <c r="N128" s="32"/>
      <c r="O128" s="32"/>
      <c r="P128" s="34"/>
      <c r="R128" s="37"/>
    </row>
    <row r="129" spans="1:18" ht="22.5">
      <c r="A129" s="11">
        <v>125</v>
      </c>
      <c r="B129" s="29" t="s">
        <v>83</v>
      </c>
      <c r="C129" s="30">
        <v>99000000</v>
      </c>
      <c r="D129" s="5">
        <f>'92'!D129+12</f>
        <v>43</v>
      </c>
      <c r="E129" s="31">
        <v>10</v>
      </c>
      <c r="F129" s="7">
        <f>'92'!F129+'92'!G129</f>
        <v>25575000</v>
      </c>
      <c r="G129" s="7">
        <f t="shared" si="6"/>
        <v>9900000</v>
      </c>
      <c r="H129" s="7">
        <f t="shared" si="5"/>
        <v>63525000</v>
      </c>
      <c r="I129" s="32"/>
      <c r="J129" s="32"/>
      <c r="K129" s="32"/>
      <c r="L129" s="32"/>
      <c r="M129" s="32"/>
      <c r="N129" s="32"/>
      <c r="O129" s="32"/>
      <c r="P129" s="34"/>
      <c r="R129" s="37"/>
    </row>
    <row r="130" spans="1:18" ht="22.5">
      <c r="A130" s="11">
        <v>126</v>
      </c>
      <c r="B130" s="29" t="s">
        <v>90</v>
      </c>
      <c r="C130" s="30">
        <v>114377400</v>
      </c>
      <c r="D130" s="5">
        <f>'92'!D130+12</f>
        <v>42</v>
      </c>
      <c r="E130" s="31">
        <v>4</v>
      </c>
      <c r="F130" s="7">
        <f>'92'!F130+'92'!G130</f>
        <v>71485875</v>
      </c>
      <c r="G130" s="7">
        <f t="shared" si="6"/>
        <v>28594350</v>
      </c>
      <c r="H130" s="7">
        <f t="shared" si="5"/>
        <v>14297175</v>
      </c>
      <c r="I130" s="32"/>
      <c r="J130" s="32"/>
      <c r="K130" s="32"/>
      <c r="L130" s="32"/>
      <c r="M130" s="32"/>
      <c r="N130" s="32"/>
      <c r="O130" s="32"/>
      <c r="P130" s="34"/>
      <c r="R130" s="37"/>
    </row>
    <row r="131" spans="1:18" ht="22.5">
      <c r="A131" s="11">
        <v>127</v>
      </c>
      <c r="B131" s="29" t="s">
        <v>83</v>
      </c>
      <c r="C131" s="30">
        <v>99000000</v>
      </c>
      <c r="D131" s="5">
        <f>'92'!D131+12</f>
        <v>42</v>
      </c>
      <c r="E131" s="31">
        <v>10</v>
      </c>
      <c r="F131" s="7">
        <f>'92'!F131+'92'!G131</f>
        <v>24750000</v>
      </c>
      <c r="G131" s="7">
        <f t="shared" si="6"/>
        <v>9900000</v>
      </c>
      <c r="H131" s="7">
        <f t="shared" si="5"/>
        <v>64350000</v>
      </c>
      <c r="I131" s="32"/>
      <c r="J131" s="32"/>
      <c r="K131" s="32"/>
      <c r="L131" s="32"/>
      <c r="M131" s="32"/>
      <c r="N131" s="32"/>
      <c r="O131" s="32"/>
      <c r="P131" s="34"/>
      <c r="R131" s="37"/>
    </row>
    <row r="132" spans="1:18" ht="22.5">
      <c r="A132" s="11">
        <v>128</v>
      </c>
      <c r="B132" s="29" t="s">
        <v>87</v>
      </c>
      <c r="C132" s="30">
        <v>16010000</v>
      </c>
      <c r="D132" s="5">
        <f>'92'!D132+12</f>
        <v>40</v>
      </c>
      <c r="E132" s="31">
        <v>10</v>
      </c>
      <c r="F132" s="7">
        <f>'92'!F132+'92'!G132</f>
        <v>3735666.6666666665</v>
      </c>
      <c r="G132" s="7">
        <f t="shared" si="6"/>
        <v>1601000</v>
      </c>
      <c r="H132" s="7">
        <f t="shared" si="5"/>
        <v>10673333.333333334</v>
      </c>
      <c r="I132" s="32"/>
      <c r="J132" s="32"/>
      <c r="K132" s="32"/>
      <c r="L132" s="32"/>
      <c r="M132" s="32"/>
      <c r="N132" s="32"/>
      <c r="O132" s="32"/>
      <c r="P132" s="34"/>
      <c r="R132" s="37"/>
    </row>
    <row r="133" spans="1:18" ht="22.5">
      <c r="A133" s="11">
        <v>129</v>
      </c>
      <c r="B133" s="29" t="s">
        <v>83</v>
      </c>
      <c r="C133" s="30">
        <v>103600000</v>
      </c>
      <c r="D133" s="5">
        <f>'92'!D133+12</f>
        <v>35</v>
      </c>
      <c r="E133" s="31">
        <v>10</v>
      </c>
      <c r="F133" s="7">
        <f>'92'!F133+'92'!G133</f>
        <v>19856667</v>
      </c>
      <c r="G133" s="7">
        <f t="shared" si="6"/>
        <v>10360000</v>
      </c>
      <c r="H133" s="7">
        <f aca="true" t="shared" si="7" ref="H133:H167">C133-F133-G133</f>
        <v>73383333</v>
      </c>
      <c r="I133" s="32"/>
      <c r="J133" s="32"/>
      <c r="K133" s="32"/>
      <c r="L133" s="32"/>
      <c r="M133" s="32"/>
      <c r="N133" s="32"/>
      <c r="O133" s="32"/>
      <c r="P133" s="34"/>
      <c r="R133" s="37"/>
    </row>
    <row r="134" spans="1:18" ht="22.5">
      <c r="A134" s="11">
        <v>130</v>
      </c>
      <c r="B134" s="29" t="s">
        <v>93</v>
      </c>
      <c r="C134" s="30">
        <v>37657000</v>
      </c>
      <c r="D134" s="5">
        <f>'92'!D134+12</f>
        <v>24</v>
      </c>
      <c r="E134" s="31">
        <v>10</v>
      </c>
      <c r="F134" s="7">
        <f>'92'!F134+'92'!G134</f>
        <v>3765700</v>
      </c>
      <c r="G134" s="7">
        <f t="shared" si="6"/>
        <v>3765700</v>
      </c>
      <c r="H134" s="7">
        <f t="shared" si="7"/>
        <v>30125600</v>
      </c>
      <c r="I134" s="32"/>
      <c r="J134" s="32"/>
      <c r="K134" s="32"/>
      <c r="L134" s="32"/>
      <c r="M134" s="32"/>
      <c r="N134" s="32"/>
      <c r="O134" s="32"/>
      <c r="P134" s="34"/>
      <c r="R134" s="37"/>
    </row>
    <row r="135" spans="1:18" ht="22.5">
      <c r="A135" s="11">
        <v>131</v>
      </c>
      <c r="B135" s="29" t="s">
        <v>94</v>
      </c>
      <c r="C135" s="30">
        <v>16900000</v>
      </c>
      <c r="D135" s="5">
        <f>'92'!D135+12</f>
        <v>24</v>
      </c>
      <c r="E135" s="31">
        <v>4</v>
      </c>
      <c r="F135" s="7">
        <f>'92'!F135+'92'!G135</f>
        <v>4225000</v>
      </c>
      <c r="G135" s="7">
        <f t="shared" si="6"/>
        <v>4225000</v>
      </c>
      <c r="H135" s="7">
        <f t="shared" si="7"/>
        <v>8450000</v>
      </c>
      <c r="I135" s="32"/>
      <c r="J135" s="32"/>
      <c r="K135" s="32"/>
      <c r="L135" s="32"/>
      <c r="M135" s="32"/>
      <c r="N135" s="32"/>
      <c r="O135" s="32"/>
      <c r="P135" s="34"/>
      <c r="R135" s="37"/>
    </row>
    <row r="136" spans="1:18" ht="22.5">
      <c r="A136" s="11">
        <v>132</v>
      </c>
      <c r="B136" s="29" t="s">
        <v>95</v>
      </c>
      <c r="C136" s="30">
        <v>17100000</v>
      </c>
      <c r="D136" s="5">
        <f>'92'!D136+12</f>
        <v>24</v>
      </c>
      <c r="E136" s="31">
        <v>4</v>
      </c>
      <c r="F136" s="7">
        <f>'92'!F136+'92'!G136</f>
        <v>4275000</v>
      </c>
      <c r="G136" s="7">
        <f t="shared" si="6"/>
        <v>4275000</v>
      </c>
      <c r="H136" s="7">
        <f t="shared" si="7"/>
        <v>8550000</v>
      </c>
      <c r="I136" s="32"/>
      <c r="J136" s="32"/>
      <c r="K136" s="32"/>
      <c r="L136" s="32"/>
      <c r="M136" s="32"/>
      <c r="N136" s="32"/>
      <c r="O136" s="32"/>
      <c r="P136" s="34"/>
      <c r="R136" s="37"/>
    </row>
    <row r="137" spans="1:18" ht="22.5">
      <c r="A137" s="11">
        <v>133</v>
      </c>
      <c r="B137" s="29" t="s">
        <v>96</v>
      </c>
      <c r="C137" s="30">
        <v>17100000</v>
      </c>
      <c r="D137" s="5">
        <f>'92'!D137+12</f>
        <v>24</v>
      </c>
      <c r="E137" s="31">
        <v>4</v>
      </c>
      <c r="F137" s="7">
        <f>'92'!F137+'92'!G137</f>
        <v>4275000</v>
      </c>
      <c r="G137" s="7">
        <f t="shared" si="6"/>
        <v>4275000</v>
      </c>
      <c r="H137" s="7">
        <f t="shared" si="7"/>
        <v>8550000</v>
      </c>
      <c r="I137" s="32"/>
      <c r="J137" s="32"/>
      <c r="K137" s="32"/>
      <c r="L137" s="32"/>
      <c r="M137" s="32"/>
      <c r="N137" s="32"/>
      <c r="O137" s="32"/>
      <c r="P137" s="34"/>
      <c r="R137" s="37"/>
    </row>
    <row r="138" spans="1:18" ht="22.5">
      <c r="A138" s="11">
        <v>134</v>
      </c>
      <c r="B138" s="29" t="s">
        <v>97</v>
      </c>
      <c r="C138" s="30">
        <v>4550000</v>
      </c>
      <c r="D138" s="5">
        <f>'92'!D138+12</f>
        <v>24</v>
      </c>
      <c r="E138" s="31">
        <v>4</v>
      </c>
      <c r="F138" s="7">
        <f>'92'!F138+'92'!G138</f>
        <v>1137500</v>
      </c>
      <c r="G138" s="7">
        <f t="shared" si="6"/>
        <v>1137500</v>
      </c>
      <c r="H138" s="7">
        <f t="shared" si="7"/>
        <v>2275000</v>
      </c>
      <c r="I138" s="32"/>
      <c r="J138" s="32"/>
      <c r="K138" s="32"/>
      <c r="L138" s="32"/>
      <c r="M138" s="32"/>
      <c r="N138" s="32"/>
      <c r="O138" s="32"/>
      <c r="P138" s="34"/>
      <c r="R138" s="37"/>
    </row>
    <row r="139" spans="1:18" ht="22.5">
      <c r="A139" s="11">
        <v>135</v>
      </c>
      <c r="B139" s="29" t="s">
        <v>100</v>
      </c>
      <c r="C139" s="30">
        <v>15950000</v>
      </c>
      <c r="D139" s="5">
        <f>'92'!D139+12</f>
        <v>22</v>
      </c>
      <c r="E139" s="31">
        <v>10</v>
      </c>
      <c r="F139" s="7">
        <f>'92'!F139+'92'!G139</f>
        <v>1329166.6666666667</v>
      </c>
      <c r="G139" s="7">
        <f t="shared" si="6"/>
        <v>1595000</v>
      </c>
      <c r="H139" s="7">
        <f t="shared" si="7"/>
        <v>13025833.333333334</v>
      </c>
      <c r="I139" s="32"/>
      <c r="J139" s="32"/>
      <c r="K139" s="32"/>
      <c r="L139" s="32"/>
      <c r="M139" s="32"/>
      <c r="N139" s="32"/>
      <c r="O139" s="32"/>
      <c r="P139" s="34"/>
      <c r="R139" s="37"/>
    </row>
    <row r="140" spans="1:18" ht="22.5">
      <c r="A140" s="11">
        <v>136</v>
      </c>
      <c r="B140" s="29" t="s">
        <v>13</v>
      </c>
      <c r="C140" s="30">
        <v>7600000</v>
      </c>
      <c r="D140" s="5">
        <f>'92'!D140+12</f>
        <v>22</v>
      </c>
      <c r="E140" s="31">
        <v>10</v>
      </c>
      <c r="F140" s="7">
        <f>'92'!F140+'92'!G140</f>
        <v>633333.3333333334</v>
      </c>
      <c r="G140" s="7">
        <f t="shared" si="6"/>
        <v>760000</v>
      </c>
      <c r="H140" s="7">
        <f t="shared" si="7"/>
        <v>6206666.666666667</v>
      </c>
      <c r="I140" s="32"/>
      <c r="J140" s="32"/>
      <c r="K140" s="32"/>
      <c r="L140" s="32"/>
      <c r="M140" s="32"/>
      <c r="N140" s="32"/>
      <c r="O140" s="32"/>
      <c r="P140" s="34"/>
      <c r="R140" s="37"/>
    </row>
    <row r="141" spans="1:18" ht="22.5">
      <c r="A141" s="11">
        <v>137</v>
      </c>
      <c r="B141" s="29" t="s">
        <v>96</v>
      </c>
      <c r="C141" s="30">
        <v>21430000</v>
      </c>
      <c r="D141" s="5">
        <f>'92'!D141+12</f>
        <v>21</v>
      </c>
      <c r="E141" s="31">
        <v>4</v>
      </c>
      <c r="F141" s="7">
        <f>'92'!F141+'92'!G141</f>
        <v>4018125</v>
      </c>
      <c r="G141" s="7">
        <f t="shared" si="6"/>
        <v>5357500</v>
      </c>
      <c r="H141" s="7">
        <f t="shared" si="7"/>
        <v>12054375</v>
      </c>
      <c r="I141" s="32"/>
      <c r="J141" s="32"/>
      <c r="K141" s="32"/>
      <c r="L141" s="32"/>
      <c r="M141" s="32"/>
      <c r="N141" s="32"/>
      <c r="O141" s="32"/>
      <c r="P141" s="34"/>
      <c r="R141" s="37"/>
    </row>
    <row r="142" spans="1:18" ht="22.5">
      <c r="A142" s="11">
        <v>138</v>
      </c>
      <c r="B142" s="29" t="s">
        <v>101</v>
      </c>
      <c r="C142" s="30">
        <v>3400000</v>
      </c>
      <c r="D142" s="5">
        <f>'92'!D142+12</f>
        <v>20</v>
      </c>
      <c r="E142" s="31">
        <v>4</v>
      </c>
      <c r="F142" s="7">
        <f>'92'!F142+'92'!G142</f>
        <v>566666.6666666666</v>
      </c>
      <c r="G142" s="7">
        <f t="shared" si="6"/>
        <v>850000</v>
      </c>
      <c r="H142" s="7">
        <f t="shared" si="7"/>
        <v>1983333.3333333335</v>
      </c>
      <c r="I142" s="32"/>
      <c r="J142" s="32"/>
      <c r="K142" s="32"/>
      <c r="L142" s="32"/>
      <c r="M142" s="32"/>
      <c r="N142" s="32"/>
      <c r="O142" s="32"/>
      <c r="P142" s="34"/>
      <c r="R142" s="37"/>
    </row>
    <row r="143" spans="1:18" ht="22.5">
      <c r="A143" s="11">
        <v>139</v>
      </c>
      <c r="B143" s="29" t="s">
        <v>102</v>
      </c>
      <c r="C143" s="30">
        <v>2200000</v>
      </c>
      <c r="D143" s="5">
        <f>'92'!D143+12</f>
        <v>20</v>
      </c>
      <c r="E143" s="31">
        <v>4</v>
      </c>
      <c r="F143" s="7">
        <f>'92'!F143+'92'!G143</f>
        <v>366666.6666666667</v>
      </c>
      <c r="G143" s="7">
        <f t="shared" si="6"/>
        <v>550000</v>
      </c>
      <c r="H143" s="7">
        <f t="shared" si="7"/>
        <v>1283333.3333333333</v>
      </c>
      <c r="I143" s="32"/>
      <c r="J143" s="32"/>
      <c r="K143" s="32"/>
      <c r="L143" s="32"/>
      <c r="M143" s="32"/>
      <c r="N143" s="32"/>
      <c r="O143" s="32"/>
      <c r="P143" s="34"/>
      <c r="R143" s="37"/>
    </row>
    <row r="144" spans="1:18" ht="22.5">
      <c r="A144" s="11">
        <v>140</v>
      </c>
      <c r="B144" s="29" t="s">
        <v>103</v>
      </c>
      <c r="C144" s="30">
        <v>77760000</v>
      </c>
      <c r="D144" s="5">
        <f>'92'!D144+12</f>
        <v>19</v>
      </c>
      <c r="E144" s="31">
        <v>4</v>
      </c>
      <c r="F144" s="7">
        <f>'92'!F144+'92'!G144</f>
        <v>11340000</v>
      </c>
      <c r="G144" s="7">
        <f t="shared" si="6"/>
        <v>19440000</v>
      </c>
      <c r="H144" s="7">
        <f t="shared" si="7"/>
        <v>46980000</v>
      </c>
      <c r="I144" s="32"/>
      <c r="J144" s="32"/>
      <c r="K144" s="32"/>
      <c r="L144" s="32"/>
      <c r="M144" s="32"/>
      <c r="N144" s="32"/>
      <c r="O144" s="32"/>
      <c r="P144" s="34"/>
      <c r="R144" s="37"/>
    </row>
    <row r="145" spans="1:18" ht="22.5">
      <c r="A145" s="11">
        <v>141</v>
      </c>
      <c r="B145" s="29" t="s">
        <v>96</v>
      </c>
      <c r="C145" s="30">
        <v>38840000</v>
      </c>
      <c r="D145" s="5">
        <f>'92'!D145+12</f>
        <v>19</v>
      </c>
      <c r="E145" s="31">
        <v>4</v>
      </c>
      <c r="F145" s="7">
        <f>'92'!F145+'92'!G145</f>
        <v>5664166.666666667</v>
      </c>
      <c r="G145" s="7">
        <f t="shared" si="6"/>
        <v>9710000</v>
      </c>
      <c r="H145" s="7">
        <f t="shared" si="7"/>
        <v>23465833.333333332</v>
      </c>
      <c r="I145" s="32"/>
      <c r="J145" s="32"/>
      <c r="K145" s="32"/>
      <c r="L145" s="32"/>
      <c r="M145" s="32"/>
      <c r="N145" s="32"/>
      <c r="O145" s="32"/>
      <c r="P145" s="34"/>
      <c r="R145" s="37"/>
    </row>
    <row r="146" spans="1:18" ht="22.5">
      <c r="A146" s="11">
        <v>142</v>
      </c>
      <c r="B146" s="29" t="s">
        <v>104</v>
      </c>
      <c r="C146" s="30">
        <v>8600000</v>
      </c>
      <c r="D146" s="5">
        <f>'92'!D146+12</f>
        <v>19</v>
      </c>
      <c r="E146" s="31">
        <v>4</v>
      </c>
      <c r="F146" s="7">
        <f>'92'!F146+'92'!G146</f>
        <v>1254166.6666666667</v>
      </c>
      <c r="G146" s="7">
        <f t="shared" si="6"/>
        <v>2150000</v>
      </c>
      <c r="H146" s="7">
        <f t="shared" si="7"/>
        <v>5195833.333333333</v>
      </c>
      <c r="I146" s="32"/>
      <c r="J146" s="32"/>
      <c r="K146" s="32"/>
      <c r="L146" s="32"/>
      <c r="M146" s="32"/>
      <c r="N146" s="32"/>
      <c r="O146" s="32"/>
      <c r="P146" s="34"/>
      <c r="R146" s="37"/>
    </row>
    <row r="147" spans="1:18" ht="22.5">
      <c r="A147" s="11">
        <v>143</v>
      </c>
      <c r="B147" s="29" t="s">
        <v>96</v>
      </c>
      <c r="C147" s="30">
        <v>385870000</v>
      </c>
      <c r="D147" s="5">
        <f>'92'!D147+12</f>
        <v>17</v>
      </c>
      <c r="E147" s="31">
        <v>4</v>
      </c>
      <c r="F147" s="7">
        <f>'92'!F147+'92'!G147</f>
        <v>40194791.666666664</v>
      </c>
      <c r="G147" s="7">
        <f t="shared" si="6"/>
        <v>96467500</v>
      </c>
      <c r="H147" s="7">
        <f t="shared" si="7"/>
        <v>249207708.3333333</v>
      </c>
      <c r="I147" s="32"/>
      <c r="J147" s="32"/>
      <c r="K147" s="32"/>
      <c r="L147" s="32"/>
      <c r="M147" s="32"/>
      <c r="N147" s="32"/>
      <c r="O147" s="32"/>
      <c r="P147" s="34"/>
      <c r="R147" s="37"/>
    </row>
    <row r="148" spans="1:18" ht="22.5">
      <c r="A148" s="11">
        <v>144</v>
      </c>
      <c r="B148" s="29" t="s">
        <v>107</v>
      </c>
      <c r="C148" s="30">
        <v>23183200</v>
      </c>
      <c r="D148" s="5">
        <f>'92'!D148+12</f>
        <v>17</v>
      </c>
      <c r="E148" s="31">
        <v>4</v>
      </c>
      <c r="F148" s="7">
        <f>'92'!F148+'92'!G148</f>
        <v>2414916.6666666665</v>
      </c>
      <c r="G148" s="7">
        <f t="shared" si="6"/>
        <v>5795800</v>
      </c>
      <c r="H148" s="7">
        <f t="shared" si="7"/>
        <v>14972483.333333332</v>
      </c>
      <c r="I148" s="32"/>
      <c r="J148" s="32"/>
      <c r="K148" s="32"/>
      <c r="L148" s="32"/>
      <c r="M148" s="32"/>
      <c r="N148" s="32"/>
      <c r="O148" s="32"/>
      <c r="P148" s="34"/>
      <c r="R148" s="37"/>
    </row>
    <row r="149" spans="1:18" ht="22.5">
      <c r="A149" s="11">
        <v>145</v>
      </c>
      <c r="B149" s="29" t="s">
        <v>108</v>
      </c>
      <c r="C149" s="30">
        <v>34450000</v>
      </c>
      <c r="D149" s="5">
        <f>'92'!D149+12</f>
        <v>16</v>
      </c>
      <c r="E149" s="31">
        <v>10</v>
      </c>
      <c r="F149" s="7">
        <f>'92'!F149+'92'!G149</f>
        <v>1148333.3333333333</v>
      </c>
      <c r="G149" s="7">
        <f t="shared" si="6"/>
        <v>3445000</v>
      </c>
      <c r="H149" s="7">
        <f t="shared" si="7"/>
        <v>29856666.666666668</v>
      </c>
      <c r="I149" s="32"/>
      <c r="J149" s="32"/>
      <c r="K149" s="32"/>
      <c r="L149" s="32"/>
      <c r="M149" s="32"/>
      <c r="N149" s="32"/>
      <c r="O149" s="32"/>
      <c r="P149" s="34"/>
      <c r="R149" s="37"/>
    </row>
    <row r="150" spans="1:18" ht="22.5">
      <c r="A150" s="11">
        <v>146</v>
      </c>
      <c r="B150" s="29" t="s">
        <v>93</v>
      </c>
      <c r="C150" s="30">
        <v>11500000</v>
      </c>
      <c r="D150" s="5">
        <f>'92'!D150+12</f>
        <v>16</v>
      </c>
      <c r="E150" s="31">
        <v>4</v>
      </c>
      <c r="F150" s="7">
        <f>'92'!F150+'92'!G150</f>
        <v>958333.3333333334</v>
      </c>
      <c r="G150" s="7">
        <f t="shared" si="6"/>
        <v>2875000</v>
      </c>
      <c r="H150" s="7">
        <f t="shared" si="7"/>
        <v>7666666.666666666</v>
      </c>
      <c r="I150" s="32"/>
      <c r="J150" s="32"/>
      <c r="K150" s="32"/>
      <c r="L150" s="32"/>
      <c r="M150" s="32"/>
      <c r="N150" s="32"/>
      <c r="O150" s="32"/>
      <c r="P150" s="34"/>
      <c r="R150" s="37"/>
    </row>
    <row r="151" spans="1:18" ht="22.5">
      <c r="A151" s="11">
        <v>147</v>
      </c>
      <c r="B151" s="29" t="s">
        <v>110</v>
      </c>
      <c r="C151" s="30">
        <v>71338000</v>
      </c>
      <c r="D151" s="5">
        <f>'92'!D151+12</f>
        <v>16</v>
      </c>
      <c r="E151" s="31">
        <v>4</v>
      </c>
      <c r="F151" s="7">
        <f>'92'!F151+'92'!G151+1</f>
        <v>5944834.333333333</v>
      </c>
      <c r="G151" s="7">
        <f t="shared" si="6"/>
        <v>17834500</v>
      </c>
      <c r="H151" s="7">
        <f t="shared" si="7"/>
        <v>47558665.666666664</v>
      </c>
      <c r="I151" s="32"/>
      <c r="J151" s="32"/>
      <c r="K151" s="32"/>
      <c r="L151" s="32"/>
      <c r="M151" s="32"/>
      <c r="N151" s="32"/>
      <c r="O151" s="32"/>
      <c r="P151" s="34"/>
      <c r="R151" s="37"/>
    </row>
    <row r="152" spans="1:18" ht="22.5">
      <c r="A152" s="11">
        <v>148</v>
      </c>
      <c r="B152" s="29" t="s">
        <v>87</v>
      </c>
      <c r="C152" s="30">
        <v>19150000</v>
      </c>
      <c r="D152" s="5">
        <f>'92'!D152+12</f>
        <v>16</v>
      </c>
      <c r="E152" s="31">
        <v>10</v>
      </c>
      <c r="F152" s="7">
        <f>'92'!F152+'92'!G152</f>
        <v>638333.3333333334</v>
      </c>
      <c r="G152" s="7">
        <f t="shared" si="6"/>
        <v>1915000</v>
      </c>
      <c r="H152" s="29">
        <f t="shared" si="7"/>
        <v>16596666.666666668</v>
      </c>
      <c r="I152" s="32"/>
      <c r="J152" s="32"/>
      <c r="K152" s="32"/>
      <c r="L152" s="32"/>
      <c r="M152" s="32"/>
      <c r="N152" s="32"/>
      <c r="O152" s="32"/>
      <c r="P152" s="34"/>
      <c r="R152" s="37"/>
    </row>
    <row r="153" spans="1:18" ht="22.5">
      <c r="A153" s="11">
        <v>149</v>
      </c>
      <c r="B153" s="29" t="s">
        <v>87</v>
      </c>
      <c r="C153" s="30">
        <v>19150000</v>
      </c>
      <c r="D153" s="5">
        <f>'92'!D153+12</f>
        <v>16</v>
      </c>
      <c r="E153" s="31">
        <v>10</v>
      </c>
      <c r="F153" s="7">
        <f>'92'!F153+'92'!G153</f>
        <v>638333.3333333334</v>
      </c>
      <c r="G153" s="7">
        <f t="shared" si="6"/>
        <v>1915000</v>
      </c>
      <c r="H153" s="29">
        <f t="shared" si="7"/>
        <v>16596666.666666668</v>
      </c>
      <c r="I153" s="32"/>
      <c r="J153" s="32"/>
      <c r="K153" s="32"/>
      <c r="L153" s="32"/>
      <c r="M153" s="32"/>
      <c r="N153" s="32"/>
      <c r="O153" s="32"/>
      <c r="P153" s="34"/>
      <c r="R153" s="37"/>
    </row>
    <row r="154" spans="1:18" ht="22.5">
      <c r="A154" s="11">
        <v>150</v>
      </c>
      <c r="B154" s="48" t="s">
        <v>90</v>
      </c>
      <c r="C154" s="30">
        <v>3283450</v>
      </c>
      <c r="D154" s="31">
        <v>10</v>
      </c>
      <c r="E154" s="31">
        <v>4</v>
      </c>
      <c r="F154" s="29">
        <v>0</v>
      </c>
      <c r="G154" s="7">
        <f>(C154/E154)*D154/12</f>
        <v>684052.0833333334</v>
      </c>
      <c r="H154" s="29">
        <f t="shared" si="7"/>
        <v>2599397.9166666665</v>
      </c>
      <c r="I154" s="32"/>
      <c r="J154" s="32"/>
      <c r="K154" s="32"/>
      <c r="L154" s="32"/>
      <c r="M154" s="32"/>
      <c r="N154" s="32"/>
      <c r="O154" s="32"/>
      <c r="P154" s="34"/>
      <c r="R154" s="37"/>
    </row>
    <row r="155" spans="1:18" ht="22.5">
      <c r="A155" s="11">
        <v>151</v>
      </c>
      <c r="B155" s="48" t="s">
        <v>115</v>
      </c>
      <c r="C155" s="30">
        <v>4550250</v>
      </c>
      <c r="D155" s="31">
        <v>10</v>
      </c>
      <c r="E155" s="31">
        <v>4</v>
      </c>
      <c r="F155" s="29">
        <v>0</v>
      </c>
      <c r="G155" s="7">
        <f aca="true" t="shared" si="8" ref="G155:G167">(C155/E155)*D155/12</f>
        <v>947968.75</v>
      </c>
      <c r="H155" s="29">
        <f t="shared" si="7"/>
        <v>3602281.25</v>
      </c>
      <c r="I155" s="32"/>
      <c r="J155" s="32"/>
      <c r="K155" s="32"/>
      <c r="L155" s="32"/>
      <c r="M155" s="32"/>
      <c r="N155" s="32"/>
      <c r="O155" s="32"/>
      <c r="P155" s="34"/>
      <c r="R155" s="37"/>
    </row>
    <row r="156" spans="1:18" ht="22.5">
      <c r="A156" s="11">
        <v>152</v>
      </c>
      <c r="B156" s="48" t="s">
        <v>116</v>
      </c>
      <c r="C156" s="30">
        <v>9600250</v>
      </c>
      <c r="D156" s="31">
        <v>10</v>
      </c>
      <c r="E156" s="31">
        <v>4</v>
      </c>
      <c r="F156" s="29">
        <v>0</v>
      </c>
      <c r="G156" s="7">
        <f t="shared" si="8"/>
        <v>2000052.0833333333</v>
      </c>
      <c r="H156" s="29">
        <f t="shared" si="7"/>
        <v>7600197.916666667</v>
      </c>
      <c r="I156" s="32"/>
      <c r="J156" s="32"/>
      <c r="K156" s="32"/>
      <c r="L156" s="32"/>
      <c r="M156" s="32"/>
      <c r="N156" s="32"/>
      <c r="O156" s="32"/>
      <c r="P156" s="34"/>
      <c r="R156" s="37"/>
    </row>
    <row r="157" spans="1:18" ht="22.5">
      <c r="A157" s="11">
        <v>153</v>
      </c>
      <c r="B157" s="48" t="s">
        <v>117</v>
      </c>
      <c r="C157" s="30">
        <v>1550000</v>
      </c>
      <c r="D157" s="31">
        <v>9</v>
      </c>
      <c r="E157" s="31">
        <v>10</v>
      </c>
      <c r="F157" s="29">
        <v>0</v>
      </c>
      <c r="G157" s="7">
        <f t="shared" si="8"/>
        <v>116250</v>
      </c>
      <c r="H157" s="29">
        <f t="shared" si="7"/>
        <v>1433750</v>
      </c>
      <c r="I157" s="32"/>
      <c r="J157" s="32"/>
      <c r="K157" s="32"/>
      <c r="L157" s="32"/>
      <c r="M157" s="32"/>
      <c r="N157" s="32"/>
      <c r="O157" s="32"/>
      <c r="P157" s="34"/>
      <c r="R157" s="37"/>
    </row>
    <row r="158" spans="1:18" ht="22.5">
      <c r="A158" s="11">
        <v>154</v>
      </c>
      <c r="B158" s="48" t="s">
        <v>118</v>
      </c>
      <c r="C158" s="30">
        <v>10300000</v>
      </c>
      <c r="D158" s="31">
        <v>8</v>
      </c>
      <c r="E158" s="31">
        <v>10</v>
      </c>
      <c r="F158" s="29">
        <v>0</v>
      </c>
      <c r="G158" s="7">
        <f t="shared" si="8"/>
        <v>686666.6666666666</v>
      </c>
      <c r="H158" s="29">
        <f t="shared" si="7"/>
        <v>9613333.333333334</v>
      </c>
      <c r="I158" s="32"/>
      <c r="J158" s="32"/>
      <c r="K158" s="32"/>
      <c r="L158" s="32"/>
      <c r="M158" s="32"/>
      <c r="N158" s="32"/>
      <c r="O158" s="32"/>
      <c r="P158" s="34"/>
      <c r="R158" s="37"/>
    </row>
    <row r="159" spans="1:18" ht="22.5">
      <c r="A159" s="11">
        <v>155</v>
      </c>
      <c r="B159" s="48" t="s">
        <v>119</v>
      </c>
      <c r="C159" s="30">
        <f>24952250+50000250+20736250</f>
        <v>95688750</v>
      </c>
      <c r="D159" s="31">
        <v>8</v>
      </c>
      <c r="E159" s="31">
        <v>4</v>
      </c>
      <c r="F159" s="29">
        <v>0</v>
      </c>
      <c r="G159" s="7">
        <f t="shared" si="8"/>
        <v>15948125</v>
      </c>
      <c r="H159" s="29">
        <f t="shared" si="7"/>
        <v>79740625</v>
      </c>
      <c r="I159" s="32"/>
      <c r="J159" s="32"/>
      <c r="K159" s="32"/>
      <c r="L159" s="32"/>
      <c r="M159" s="32"/>
      <c r="N159" s="32"/>
      <c r="O159" s="32"/>
      <c r="P159" s="34"/>
      <c r="R159" s="37"/>
    </row>
    <row r="160" spans="1:18" ht="22.5">
      <c r="A160" s="11">
        <v>156</v>
      </c>
      <c r="B160" s="48" t="s">
        <v>120</v>
      </c>
      <c r="C160" s="30">
        <v>12000000</v>
      </c>
      <c r="D160" s="31">
        <v>1</v>
      </c>
      <c r="E160" s="31">
        <v>10</v>
      </c>
      <c r="F160" s="29">
        <v>0</v>
      </c>
      <c r="G160" s="7">
        <f t="shared" si="8"/>
        <v>100000</v>
      </c>
      <c r="H160" s="29">
        <f t="shared" si="7"/>
        <v>11900000</v>
      </c>
      <c r="I160" s="32"/>
      <c r="J160" s="32"/>
      <c r="K160" s="32"/>
      <c r="L160" s="32"/>
      <c r="M160" s="32"/>
      <c r="N160" s="32"/>
      <c r="O160" s="32"/>
      <c r="P160" s="34"/>
      <c r="R160" s="37"/>
    </row>
    <row r="161" spans="1:18" ht="22.5">
      <c r="A161" s="11">
        <v>157</v>
      </c>
      <c r="B161" s="48" t="s">
        <v>87</v>
      </c>
      <c r="C161" s="30">
        <v>38750000</v>
      </c>
      <c r="D161" s="31">
        <v>9</v>
      </c>
      <c r="E161" s="31">
        <v>10</v>
      </c>
      <c r="F161" s="29">
        <v>0</v>
      </c>
      <c r="G161" s="7">
        <f t="shared" si="8"/>
        <v>2906250</v>
      </c>
      <c r="H161" s="29">
        <f t="shared" si="7"/>
        <v>35843750</v>
      </c>
      <c r="I161" s="32"/>
      <c r="J161" s="32"/>
      <c r="K161" s="32"/>
      <c r="L161" s="32"/>
      <c r="M161" s="32"/>
      <c r="N161" s="32"/>
      <c r="O161" s="32"/>
      <c r="P161" s="34"/>
      <c r="R161" s="37"/>
    </row>
    <row r="162" spans="1:18" ht="22.5">
      <c r="A162" s="11">
        <v>158</v>
      </c>
      <c r="B162" s="48" t="s">
        <v>87</v>
      </c>
      <c r="C162" s="30">
        <v>99200000</v>
      </c>
      <c r="D162" s="31">
        <v>7</v>
      </c>
      <c r="E162" s="31">
        <v>10</v>
      </c>
      <c r="F162" s="29">
        <v>0</v>
      </c>
      <c r="G162" s="7">
        <f t="shared" si="8"/>
        <v>5786666.666666667</v>
      </c>
      <c r="H162" s="29">
        <f t="shared" si="7"/>
        <v>93413333.33333333</v>
      </c>
      <c r="I162" s="32"/>
      <c r="J162" s="32"/>
      <c r="K162" s="32"/>
      <c r="L162" s="32"/>
      <c r="M162" s="32"/>
      <c r="N162" s="32"/>
      <c r="O162" s="32"/>
      <c r="P162" s="34"/>
      <c r="R162" s="37"/>
    </row>
    <row r="163" spans="1:18" ht="22.5">
      <c r="A163" s="11">
        <v>159</v>
      </c>
      <c r="B163" s="48" t="s">
        <v>116</v>
      </c>
      <c r="C163" s="30">
        <v>418609000</v>
      </c>
      <c r="D163" s="31">
        <v>7</v>
      </c>
      <c r="E163" s="31">
        <v>4</v>
      </c>
      <c r="F163" s="29">
        <v>0</v>
      </c>
      <c r="G163" s="7">
        <f t="shared" si="8"/>
        <v>61047145.833333336</v>
      </c>
      <c r="H163" s="29">
        <f t="shared" si="7"/>
        <v>357561854.1666667</v>
      </c>
      <c r="I163" s="32"/>
      <c r="J163" s="32"/>
      <c r="K163" s="32"/>
      <c r="L163" s="32"/>
      <c r="M163" s="32"/>
      <c r="N163" s="32"/>
      <c r="O163" s="32"/>
      <c r="P163" s="34"/>
      <c r="R163" s="37"/>
    </row>
    <row r="164" spans="1:18" ht="22.5">
      <c r="A164" s="11">
        <v>160</v>
      </c>
      <c r="B164" s="48" t="s">
        <v>90</v>
      </c>
      <c r="C164" s="30">
        <v>194390000</v>
      </c>
      <c r="D164" s="31">
        <v>7</v>
      </c>
      <c r="E164" s="31">
        <v>4</v>
      </c>
      <c r="F164" s="29">
        <v>0</v>
      </c>
      <c r="G164" s="7">
        <f t="shared" si="8"/>
        <v>28348541.666666668</v>
      </c>
      <c r="H164" s="29">
        <f t="shared" si="7"/>
        <v>166041458.33333334</v>
      </c>
      <c r="I164" s="32"/>
      <c r="J164" s="32"/>
      <c r="K164" s="32"/>
      <c r="L164" s="32"/>
      <c r="M164" s="32"/>
      <c r="N164" s="32"/>
      <c r="O164" s="32"/>
      <c r="P164" s="34"/>
      <c r="R164" s="37"/>
    </row>
    <row r="165" spans="1:18" ht="22.5">
      <c r="A165" s="11">
        <v>161</v>
      </c>
      <c r="B165" s="48" t="s">
        <v>110</v>
      </c>
      <c r="C165" s="30">
        <v>105840000</v>
      </c>
      <c r="D165" s="31">
        <v>6</v>
      </c>
      <c r="E165" s="31">
        <v>4</v>
      </c>
      <c r="F165" s="29">
        <v>0</v>
      </c>
      <c r="G165" s="7">
        <f t="shared" si="8"/>
        <v>13230000</v>
      </c>
      <c r="H165" s="29">
        <f t="shared" si="7"/>
        <v>92610000</v>
      </c>
      <c r="I165" s="32"/>
      <c r="J165" s="32"/>
      <c r="K165" s="32"/>
      <c r="L165" s="32"/>
      <c r="M165" s="32"/>
      <c r="N165" s="32"/>
      <c r="O165" s="32"/>
      <c r="P165" s="34"/>
      <c r="R165" s="37"/>
    </row>
    <row r="166" spans="1:18" ht="22.5">
      <c r="A166" s="11">
        <v>162</v>
      </c>
      <c r="B166" s="48" t="s">
        <v>90</v>
      </c>
      <c r="C166" s="30">
        <v>278000000</v>
      </c>
      <c r="D166" s="31">
        <v>1</v>
      </c>
      <c r="E166" s="31">
        <v>4</v>
      </c>
      <c r="F166" s="29">
        <v>0</v>
      </c>
      <c r="G166" s="49">
        <f>(C166/E166)*D166/12+1</f>
        <v>5791667.666666667</v>
      </c>
      <c r="H166" s="29">
        <f t="shared" si="7"/>
        <v>272208332.3333333</v>
      </c>
      <c r="I166" s="32"/>
      <c r="J166" s="32"/>
      <c r="K166" s="32"/>
      <c r="L166" s="32"/>
      <c r="M166" s="32"/>
      <c r="N166" s="32"/>
      <c r="O166" s="32"/>
      <c r="P166" s="34"/>
      <c r="R166" s="37" t="s">
        <v>116</v>
      </c>
    </row>
    <row r="167" spans="1:18" ht="22.5">
      <c r="A167" s="11">
        <v>163</v>
      </c>
      <c r="B167" s="48" t="s">
        <v>90</v>
      </c>
      <c r="C167" s="30">
        <v>131544000</v>
      </c>
      <c r="D167" s="31">
        <v>4</v>
      </c>
      <c r="E167" s="31">
        <v>4</v>
      </c>
      <c r="F167" s="29">
        <v>0</v>
      </c>
      <c r="G167" s="7">
        <f t="shared" si="8"/>
        <v>10962000</v>
      </c>
      <c r="H167" s="29">
        <f t="shared" si="7"/>
        <v>120582000</v>
      </c>
      <c r="I167" s="32"/>
      <c r="J167" s="32"/>
      <c r="K167" s="32"/>
      <c r="L167" s="32"/>
      <c r="M167" s="32"/>
      <c r="N167" s="32"/>
      <c r="O167" s="32"/>
      <c r="P167" s="34"/>
      <c r="R167" s="37"/>
    </row>
    <row r="168" spans="1:16" ht="23.25" thickBot="1">
      <c r="A168" s="61" t="s">
        <v>67</v>
      </c>
      <c r="B168" s="62"/>
      <c r="C168" s="9">
        <f aca="true" t="shared" si="9" ref="C168:H168">SUM(C5:C167)</f>
        <v>3359737100</v>
      </c>
      <c r="D168" s="9">
        <f t="shared" si="9"/>
        <v>8913</v>
      </c>
      <c r="E168" s="9">
        <f t="shared" si="9"/>
        <v>1319</v>
      </c>
      <c r="F168" s="9">
        <f t="shared" si="9"/>
        <v>557850085.1666669</v>
      </c>
      <c r="G168" s="9">
        <f t="shared" si="9"/>
        <v>461248136.4166667</v>
      </c>
      <c r="H168" s="9">
        <f t="shared" si="9"/>
        <v>2340638879.5833335</v>
      </c>
      <c r="I168" s="9">
        <f aca="true" t="shared" si="10" ref="I168:P168">SUM(I5:I125)</f>
        <v>0</v>
      </c>
      <c r="J168" s="9">
        <f t="shared" si="10"/>
        <v>0</v>
      </c>
      <c r="K168" s="9">
        <f t="shared" si="10"/>
        <v>0</v>
      </c>
      <c r="L168" s="9">
        <f t="shared" si="10"/>
        <v>0</v>
      </c>
      <c r="M168" s="9">
        <f t="shared" si="10"/>
        <v>0</v>
      </c>
      <c r="N168" s="9">
        <f t="shared" si="10"/>
        <v>0</v>
      </c>
      <c r="O168" s="9">
        <f t="shared" si="10"/>
        <v>0</v>
      </c>
      <c r="P168" s="9">
        <f t="shared" si="10"/>
        <v>0</v>
      </c>
    </row>
    <row r="169" spans="1:8" ht="23.25" thickBot="1">
      <c r="A169" s="63" t="s">
        <v>112</v>
      </c>
      <c r="B169" s="63"/>
      <c r="C169" s="63"/>
      <c r="D169" s="63"/>
      <c r="E169" s="63"/>
      <c r="F169" s="63"/>
      <c r="G169" s="63"/>
      <c r="H169" s="63"/>
    </row>
    <row r="170" spans="1:8" ht="22.5">
      <c r="A170" s="27" t="s">
        <v>109</v>
      </c>
      <c r="B170" s="20" t="s">
        <v>1</v>
      </c>
      <c r="C170" s="20" t="s">
        <v>82</v>
      </c>
      <c r="D170" s="21" t="s">
        <v>60</v>
      </c>
      <c r="E170" s="21" t="s">
        <v>68</v>
      </c>
      <c r="F170" s="22" t="s">
        <v>73</v>
      </c>
      <c r="G170" s="22" t="s">
        <v>85</v>
      </c>
      <c r="H170" s="22" t="s">
        <v>62</v>
      </c>
    </row>
    <row r="171" spans="1:16" ht="22.5">
      <c r="A171" s="11">
        <v>1</v>
      </c>
      <c r="B171" s="6" t="s">
        <v>78</v>
      </c>
      <c r="C171" s="6">
        <v>48000000</v>
      </c>
      <c r="D171" s="6">
        <f>'92'!D157+12</f>
        <v>59</v>
      </c>
      <c r="E171" s="6">
        <v>20</v>
      </c>
      <c r="F171" s="7">
        <f>'92'!F157+'92'!G157</f>
        <v>7200000</v>
      </c>
      <c r="G171" s="7">
        <f>C171/E171</f>
        <v>2400000</v>
      </c>
      <c r="H171" s="7">
        <f aca="true" t="shared" si="11" ref="H171:H176">C171-F171-G171</f>
        <v>38400000</v>
      </c>
      <c r="I171" s="2"/>
      <c r="J171" s="2"/>
      <c r="K171" s="2"/>
      <c r="L171" s="2"/>
      <c r="M171" s="2"/>
      <c r="N171" s="2"/>
      <c r="O171" s="2"/>
      <c r="P171" s="3"/>
    </row>
    <row r="172" spans="1:16" ht="22.5">
      <c r="A172" s="11">
        <v>2</v>
      </c>
      <c r="B172" s="6" t="s">
        <v>79</v>
      </c>
      <c r="C172" s="6">
        <v>824000</v>
      </c>
      <c r="D172" s="6">
        <v>48</v>
      </c>
      <c r="E172" s="6">
        <v>4</v>
      </c>
      <c r="F172" s="7">
        <f>'92'!F158+'92'!G158</f>
        <v>824000</v>
      </c>
      <c r="G172" s="7">
        <v>0</v>
      </c>
      <c r="H172" s="7">
        <f t="shared" si="11"/>
        <v>0</v>
      </c>
      <c r="I172" s="2"/>
      <c r="J172" s="2"/>
      <c r="K172" s="2"/>
      <c r="L172" s="2"/>
      <c r="M172" s="2"/>
      <c r="N172" s="2"/>
      <c r="O172" s="2"/>
      <c r="P172" s="3"/>
    </row>
    <row r="173" spans="1:16" ht="22.5">
      <c r="A173" s="11">
        <v>3</v>
      </c>
      <c r="B173" s="45" t="s">
        <v>80</v>
      </c>
      <c r="C173" s="30">
        <v>7870000</v>
      </c>
      <c r="D173" s="6">
        <f>'92'!D159+12</f>
        <v>60</v>
      </c>
      <c r="E173" s="30">
        <v>5</v>
      </c>
      <c r="F173" s="7">
        <f>'92'!F159+'92'!G159</f>
        <v>5509000</v>
      </c>
      <c r="G173" s="7">
        <f>C173/E173</f>
        <v>1574000</v>
      </c>
      <c r="H173" s="7">
        <f t="shared" si="11"/>
        <v>787000</v>
      </c>
      <c r="I173" s="32"/>
      <c r="J173" s="32"/>
      <c r="K173" s="32"/>
      <c r="L173" s="32"/>
      <c r="M173" s="32"/>
      <c r="N173" s="32"/>
      <c r="O173" s="32"/>
      <c r="P173" s="33"/>
    </row>
    <row r="174" spans="1:18" ht="22.5">
      <c r="A174" s="11">
        <v>4</v>
      </c>
      <c r="B174" s="45" t="s">
        <v>99</v>
      </c>
      <c r="C174" s="30">
        <v>4179000</v>
      </c>
      <c r="D174" s="6">
        <f>'92'!D160+12</f>
        <v>24</v>
      </c>
      <c r="E174" s="30">
        <v>4</v>
      </c>
      <c r="F174" s="7">
        <f>'92'!F160+'92'!G160</f>
        <v>1044750</v>
      </c>
      <c r="G174" s="7">
        <f>C174/E174</f>
        <v>1044750</v>
      </c>
      <c r="H174" s="7">
        <f t="shared" si="11"/>
        <v>2089500</v>
      </c>
      <c r="I174" s="32"/>
      <c r="J174" s="32"/>
      <c r="K174" s="32"/>
      <c r="L174" s="32"/>
      <c r="M174" s="32"/>
      <c r="N174" s="32"/>
      <c r="O174" s="32"/>
      <c r="P174" s="34"/>
      <c r="R174" s="37"/>
    </row>
    <row r="175" spans="1:18" ht="22.5">
      <c r="A175" s="11">
        <v>5</v>
      </c>
      <c r="B175" s="46" t="s">
        <v>84</v>
      </c>
      <c r="C175" s="30">
        <v>237600000</v>
      </c>
      <c r="D175" s="30">
        <v>10</v>
      </c>
      <c r="E175" s="30">
        <v>5</v>
      </c>
      <c r="F175" s="29">
        <v>0</v>
      </c>
      <c r="G175" s="7">
        <f>(C175/E175)*D175/12</f>
        <v>39600000</v>
      </c>
      <c r="H175" s="7">
        <f t="shared" si="11"/>
        <v>198000000</v>
      </c>
      <c r="I175" s="47"/>
      <c r="J175" s="47"/>
      <c r="K175" s="47"/>
      <c r="L175" s="47"/>
      <c r="M175" s="47"/>
      <c r="N175" s="47"/>
      <c r="O175" s="47"/>
      <c r="P175" s="47"/>
      <c r="R175" s="37"/>
    </row>
    <row r="176" spans="1:18" ht="22.5">
      <c r="A176" s="11">
        <v>6</v>
      </c>
      <c r="B176" s="46" t="s">
        <v>114</v>
      </c>
      <c r="C176" s="30">
        <v>50000000</v>
      </c>
      <c r="D176" s="30">
        <v>4</v>
      </c>
      <c r="E176" s="30">
        <v>5</v>
      </c>
      <c r="F176" s="29">
        <v>0</v>
      </c>
      <c r="G176" s="7">
        <f>(C176/E176)*D176/12</f>
        <v>3333333.3333333335</v>
      </c>
      <c r="H176" s="7">
        <f t="shared" si="11"/>
        <v>46666666.666666664</v>
      </c>
      <c r="I176" s="47"/>
      <c r="J176" s="47"/>
      <c r="K176" s="47"/>
      <c r="L176" s="47"/>
      <c r="M176" s="47"/>
      <c r="N176" s="47"/>
      <c r="O176" s="47"/>
      <c r="P176" s="47"/>
      <c r="R176" s="37"/>
    </row>
    <row r="177" spans="1:8" ht="23.25" thickBot="1">
      <c r="A177" s="61" t="s">
        <v>67</v>
      </c>
      <c r="B177" s="62"/>
      <c r="C177" s="9">
        <f aca="true" t="shared" si="12" ref="C177:H177">SUM(C171:C176)</f>
        <v>348473000</v>
      </c>
      <c r="D177" s="9">
        <f t="shared" si="12"/>
        <v>205</v>
      </c>
      <c r="E177" s="9">
        <f t="shared" si="12"/>
        <v>43</v>
      </c>
      <c r="F177" s="9">
        <f t="shared" si="12"/>
        <v>14577750</v>
      </c>
      <c r="G177" s="9">
        <f t="shared" si="12"/>
        <v>47952083.333333336</v>
      </c>
      <c r="H177" s="9">
        <f t="shared" si="12"/>
        <v>285943166.6666667</v>
      </c>
    </row>
  </sheetData>
  <sheetProtection/>
  <mergeCells count="6">
    <mergeCell ref="A1:P1"/>
    <mergeCell ref="A2:P2"/>
    <mergeCell ref="A3:H3"/>
    <mergeCell ref="A168:B168"/>
    <mergeCell ref="A169:H169"/>
    <mergeCell ref="A177:B177"/>
  </mergeCells>
  <printOptions horizontalCentered="1"/>
  <pageMargins left="0.11811023622047245" right="0.11811023622047245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2017-07-12T07:34:33Z</cp:lastPrinted>
  <dcterms:created xsi:type="dcterms:W3CDTF">2011-01-19T08:55:52Z</dcterms:created>
  <dcterms:modified xsi:type="dcterms:W3CDTF">2022-07-03T05:15:51Z</dcterms:modified>
  <cp:category/>
  <cp:version/>
  <cp:contentType/>
  <cp:contentStatus/>
</cp:coreProperties>
</file>